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01"/>
  <workbookPr codeName="ThisWorkbook"/>
  <bookViews>
    <workbookView xWindow="65416" yWindow="65416" windowWidth="29040" windowHeight="15840" tabRatio="885" activeTab="0"/>
  </bookViews>
  <sheets>
    <sheet name="Covering Sheet" sheetId="14" r:id="rId1"/>
    <sheet name="Proforma AR1" sheetId="1" r:id="rId2"/>
    <sheet name="Proforma AR2" sheetId="16" r:id="rId3"/>
    <sheet name="Proforma AR3" sheetId="20" r:id="rId4"/>
    <sheet name="Proforma AR4" sheetId="15" r:id="rId5"/>
    <sheet name="Proforma AR5" sheetId="2" r:id="rId6"/>
    <sheet name="Proforma AR 6" sheetId="21" r:id="rId7"/>
    <sheet name="Drop-down list" sheetId="30" state="hidden" r:id="rId8"/>
    <sheet name="Protected proforma AR1" sheetId="18" state="hidden" r:id="rId9"/>
    <sheet name="Protected proforma AR2,3" sheetId="28" state="hidden" r:id="rId10"/>
    <sheet name="Protected proforma AR4" sheetId="29" state="hidden" r:id="rId11"/>
    <sheet name="Protected proforma AR5" sheetId="25" state="hidden" r:id="rId12"/>
    <sheet name="Protected proforma AR6" sheetId="26" state="hidden" r:id="rId13"/>
  </sheets>
  <definedNames>
    <definedName name="_xlnm.Print_Area" localSheetId="0">'Covering Sheet'!$B$2:$D$37</definedName>
    <definedName name="_xlnm.Print_Area" localSheetId="1">'Proforma AR1'!$B$2:$G$28</definedName>
    <definedName name="_xlnm.Print_Area" localSheetId="2">'Proforma AR2'!$A$1:$G$39</definedName>
    <definedName name="_xlnm.Print_Area" localSheetId="3">'Proforma AR3'!$A$2:$E$26</definedName>
    <definedName name="_xlnm.Print_Area" localSheetId="4">'Proforma AR4'!$B$1:$F$31</definedName>
    <definedName name="_xlnm.Print_Area" localSheetId="5">'Proforma AR5'!$B$1:$E$3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<sst xmlns="http://schemas.openxmlformats.org/spreadsheetml/2006/main" count="1380" uniqueCount="676">
  <si>
    <t>Indicator code</t>
  </si>
  <si>
    <t>Annual</t>
  </si>
  <si>
    <t>Organisation:</t>
  </si>
  <si>
    <t>Data Input Contact Person:</t>
  </si>
  <si>
    <t>Name</t>
  </si>
  <si>
    <t>Position</t>
  </si>
  <si>
    <t>Email</t>
  </si>
  <si>
    <t>Telephone</t>
  </si>
  <si>
    <t>Year ending:</t>
  </si>
  <si>
    <t>2021-22</t>
  </si>
  <si>
    <t>2022-23</t>
  </si>
  <si>
    <t>2023-24</t>
  </si>
  <si>
    <t>2024-25</t>
  </si>
  <si>
    <t>2025-26</t>
  </si>
  <si>
    <t>2026-27</t>
  </si>
  <si>
    <t>2027-28</t>
  </si>
  <si>
    <t>2028-29</t>
  </si>
  <si>
    <t>2029-30</t>
  </si>
  <si>
    <t>2030-31</t>
  </si>
  <si>
    <t>Regulatory Reporting Requirements Small-scale Networks</t>
  </si>
  <si>
    <t>Full name</t>
  </si>
  <si>
    <t>Office held</t>
  </si>
  <si>
    <t>Did the officer join in the last 12 months?</t>
  </si>
  <si>
    <t>Has the office held changed in the last 12 months?</t>
  </si>
  <si>
    <t>Drinking water</t>
  </si>
  <si>
    <t>Residential customers</t>
  </si>
  <si>
    <t>Non-residential customers</t>
  </si>
  <si>
    <t>Non-Drinking water</t>
  </si>
  <si>
    <t>Sewerage (excluding CWMS)</t>
  </si>
  <si>
    <t>CWMS</t>
  </si>
  <si>
    <t>Hardship</t>
  </si>
  <si>
    <t>Total number of residential customers receiving a water concession as at 30 June</t>
  </si>
  <si>
    <t>Total number of residential customers receiving a sewerage concession as at 30 June</t>
  </si>
  <si>
    <t>General Guidance:</t>
  </si>
  <si>
    <t>Water retail licensees</t>
  </si>
  <si>
    <t>Energy retail licensees</t>
  </si>
  <si>
    <t xml:space="preserve">All retail licensees </t>
  </si>
  <si>
    <t>Electricity and water licensees</t>
  </si>
  <si>
    <t>How did the material service issue occur?</t>
  </si>
  <si>
    <t>How was the material service issue addressed</t>
  </si>
  <si>
    <t>How was the material service issue (or how will it be) rectified? What were (or are) the timeframes around the rectification process?</t>
  </si>
  <si>
    <t>How did the material service issue impact customers and/or any other entities?</t>
  </si>
  <si>
    <t>What measures have been taken to prevent the material service issue re-occurring or mitigating any effects of a future occurrence?</t>
  </si>
  <si>
    <t>Material service issues</t>
  </si>
  <si>
    <t>Compliance breaches (including potential breaches)</t>
  </si>
  <si>
    <t>Description of the compliance breach</t>
  </si>
  <si>
    <t>How did the compliance breach occur?</t>
  </si>
  <si>
    <t>How was the compliance issue addressed</t>
  </si>
  <si>
    <t>How was the compliance breach (or how will it be) rectified? What were (or are) the timeframes around the rectification process?</t>
  </si>
  <si>
    <t>How did the compliance breach impact customers and/or any other entities?</t>
  </si>
  <si>
    <t>What measures have been taken to prevent the compliance breach re-occurring or mitigating the effects of any future occurrence?</t>
  </si>
  <si>
    <t>4. Further information in relation to indicative obligations is available on the Commission’s website at: https://www.escosa.sa.gov.au/</t>
  </si>
  <si>
    <t>Year Ending</t>
  </si>
  <si>
    <t xml:space="preserve">Guideline No.5 </t>
  </si>
  <si>
    <t>Guideline No. 5 Version SSN5/1</t>
  </si>
  <si>
    <t>Description of the material service issue</t>
  </si>
  <si>
    <t>OP4.1-487</t>
  </si>
  <si>
    <t>OP4.1-488</t>
  </si>
  <si>
    <t>OP4.1-506</t>
  </si>
  <si>
    <t>OP4.1-507</t>
  </si>
  <si>
    <t>OP4.1-493</t>
  </si>
  <si>
    <t>OP4.1-494</t>
  </si>
  <si>
    <t>OP4.1-499</t>
  </si>
  <si>
    <t>OP4.1-500</t>
  </si>
  <si>
    <t>Total Connections</t>
  </si>
  <si>
    <r>
      <rPr>
        <b/>
        <sz val="10"/>
        <color theme="1"/>
        <rFont val="Calibri Light"/>
        <family val="2"/>
        <scheme val="major"/>
      </rPr>
      <t xml:space="preserve">Office holder </t>
    </r>
    <r>
      <rPr>
        <sz val="10"/>
        <color theme="1"/>
        <rFont val="Calibri Light"/>
        <family val="2"/>
        <scheme val="major"/>
      </rPr>
      <t xml:space="preserve">means a director and/or secretary, or a person who makes or participates in making decisions that affect a substantial part of the business of the </t>
    </r>
    <r>
      <rPr>
        <b/>
        <sz val="10"/>
        <color theme="1"/>
        <rFont val="Calibri Light"/>
        <family val="2"/>
        <scheme val="major"/>
      </rPr>
      <t>licensee</t>
    </r>
    <r>
      <rPr>
        <sz val="10"/>
        <color theme="1"/>
        <rFont val="Calibri Light"/>
        <family val="2"/>
        <scheme val="major"/>
      </rPr>
      <t xml:space="preserve">, who has the capacity to significantly affect the corporation's financial standing and/or a person whose instructions the </t>
    </r>
    <r>
      <rPr>
        <b/>
        <sz val="10"/>
        <color theme="1"/>
        <rFont val="Calibri Light"/>
        <family val="2"/>
        <scheme val="major"/>
      </rPr>
      <t>licensee’s</t>
    </r>
    <r>
      <rPr>
        <sz val="10"/>
        <color theme="1"/>
        <rFont val="Calibri Light"/>
        <family val="2"/>
        <scheme val="major"/>
      </rPr>
      <t xml:space="preserve"> directors must act in accordance with (excluding advice given in a professional capacity or as part of a business relationship with the directors or the</t>
    </r>
    <r>
      <rPr>
        <b/>
        <sz val="10"/>
        <color theme="1"/>
        <rFont val="Calibri Light"/>
        <family val="2"/>
        <scheme val="major"/>
      </rPr>
      <t xml:space="preserve"> licensee</t>
    </r>
    <r>
      <rPr>
        <sz val="10"/>
        <color theme="1"/>
        <rFont val="Calibri Light"/>
        <family val="2"/>
        <scheme val="major"/>
      </rPr>
      <t>)</t>
    </r>
  </si>
  <si>
    <r>
      <rPr>
        <b/>
        <sz val="9"/>
        <color theme="1"/>
        <rFont val="Calibri Light"/>
        <family val="2"/>
        <scheme val="major"/>
      </rPr>
      <t>Connection</t>
    </r>
    <r>
      <rPr>
        <sz val="9"/>
        <color theme="1"/>
        <rFont val="Calibri Light"/>
        <family val="2"/>
        <scheme val="major"/>
      </rPr>
      <t xml:space="preserve"> means a connection point to a transmission or distribution network</t>
    </r>
  </si>
  <si>
    <r>
      <rPr>
        <b/>
        <sz val="9"/>
        <color theme="1"/>
        <rFont val="Calibri Light"/>
        <family val="2"/>
        <scheme val="major"/>
      </rPr>
      <t>CWMS</t>
    </r>
    <r>
      <rPr>
        <sz val="9"/>
        <color theme="1"/>
        <rFont val="Calibri Light"/>
        <family val="2"/>
        <scheme val="major"/>
      </rPr>
      <t xml:space="preserve"> means Community Wastewater Management System</t>
    </r>
  </si>
  <si>
    <r>
      <rPr>
        <b/>
        <sz val="9"/>
        <color theme="1"/>
        <rFont val="Calibri Light"/>
        <family val="2"/>
        <scheme val="major"/>
      </rPr>
      <t>Drinking water</t>
    </r>
    <r>
      <rPr>
        <sz val="9"/>
        <color theme="1"/>
        <rFont val="Calibri Light"/>
        <family val="2"/>
        <scheme val="major"/>
      </rPr>
      <t xml:space="preserve"> means water provided by a reticulated system that is intended for human consumption or for purposes connected with human consumption (such as the washing, preparation or cooking of food or the making of ice intended for human consumption, or for the preservation of unpackaged food), regardless of whether or not the water is actually used for other/different purposes</t>
    </r>
  </si>
  <si>
    <t>AR1.1-101</t>
  </si>
  <si>
    <t>AR1.1-102</t>
  </si>
  <si>
    <t>AR1.1-103</t>
  </si>
  <si>
    <t>AR1.1-104</t>
  </si>
  <si>
    <t>AR1.1-105</t>
  </si>
  <si>
    <t>AR1.1-106</t>
  </si>
  <si>
    <t>AR1.1-107</t>
  </si>
  <si>
    <t>AR1.1-108</t>
  </si>
  <si>
    <t>AR1.1-109</t>
  </si>
  <si>
    <t>AR1.1-110</t>
  </si>
  <si>
    <t>AR1.1-111</t>
  </si>
  <si>
    <t>AR1.1-112</t>
  </si>
  <si>
    <t>AR1.1-113</t>
  </si>
  <si>
    <t>AR1.1-114</t>
  </si>
  <si>
    <t>AR1.1-115</t>
  </si>
  <si>
    <t>AR1.1-201</t>
  </si>
  <si>
    <t>AR1.1-202</t>
  </si>
  <si>
    <t>AR1.1-203</t>
  </si>
  <si>
    <t>AR1.1-204</t>
  </si>
  <si>
    <t>AR1.1-205</t>
  </si>
  <si>
    <t>AR1.1-206</t>
  </si>
  <si>
    <t>AR1.1-207</t>
  </si>
  <si>
    <t>AR1.1-208</t>
  </si>
  <si>
    <t>AR1.1-209</t>
  </si>
  <si>
    <t>AR1.1-210</t>
  </si>
  <si>
    <t>AR1.1-211</t>
  </si>
  <si>
    <t>AR1.1-212</t>
  </si>
  <si>
    <t>AR1.1-213</t>
  </si>
  <si>
    <t>AR1.1-301</t>
  </si>
  <si>
    <t>AR1.1-214</t>
  </si>
  <si>
    <t>AR1.1-215</t>
  </si>
  <si>
    <t>AR1.1-302</t>
  </si>
  <si>
    <t>AR1.1-303</t>
  </si>
  <si>
    <t>AR1.1-304</t>
  </si>
  <si>
    <t>AR1.1-305</t>
  </si>
  <si>
    <t>AR1.1-306</t>
  </si>
  <si>
    <t>AR1.1-307</t>
  </si>
  <si>
    <t>AR1.1-308</t>
  </si>
  <si>
    <t>AR1.1-309</t>
  </si>
  <si>
    <t>AR1.1-310</t>
  </si>
  <si>
    <t>AR1.1-311</t>
  </si>
  <si>
    <t>AR1.1-312</t>
  </si>
  <si>
    <t>AR1.1-313</t>
  </si>
  <si>
    <t>AR1.1-314</t>
  </si>
  <si>
    <t>AR1.1-315</t>
  </si>
  <si>
    <t>AR1.1-401</t>
  </si>
  <si>
    <t>AR1.1-402</t>
  </si>
  <si>
    <t>AR1.1-403</t>
  </si>
  <si>
    <t>AR1.1-404</t>
  </si>
  <si>
    <t>AR1.1-405</t>
  </si>
  <si>
    <t>AR1.1-406</t>
  </si>
  <si>
    <t>AR1.1-407</t>
  </si>
  <si>
    <t>AR1.1-408</t>
  </si>
  <si>
    <t>AR1.1-409</t>
  </si>
  <si>
    <t>AR1.1-410</t>
  </si>
  <si>
    <t>AR1.1-411</t>
  </si>
  <si>
    <t>AR1.1-412</t>
  </si>
  <si>
    <t>AR1.1-413</t>
  </si>
  <si>
    <t>AR1.1-414</t>
  </si>
  <si>
    <t>AR1.1-415</t>
  </si>
  <si>
    <t>Description</t>
  </si>
  <si>
    <t>AR2.1-101</t>
  </si>
  <si>
    <t>AR2.1-102</t>
  </si>
  <si>
    <t>OP2.2-534</t>
  </si>
  <si>
    <t>OP2.2-532</t>
  </si>
  <si>
    <t>OP2.2-533</t>
  </si>
  <si>
    <t xml:space="preserve">Gas </t>
  </si>
  <si>
    <t xml:space="preserve"> Connection and customer numbers</t>
  </si>
  <si>
    <t>OP2.2-545</t>
  </si>
  <si>
    <t>OP2.2-546</t>
  </si>
  <si>
    <t>AR3.1-101</t>
  </si>
  <si>
    <t>AR3.1-102</t>
  </si>
  <si>
    <t>AR3.1-103</t>
  </si>
  <si>
    <t>AR2.1-103</t>
  </si>
  <si>
    <t>AR2.1-104</t>
  </si>
  <si>
    <t>AR2.1-105</t>
  </si>
  <si>
    <t>AR2.1-106</t>
  </si>
  <si>
    <t>AR2.1-107</t>
  </si>
  <si>
    <t>AR2.1-108</t>
  </si>
  <si>
    <t>AR2.1-109</t>
  </si>
  <si>
    <t>AR2.1-110</t>
  </si>
  <si>
    <r>
      <t xml:space="preserve">1. </t>
    </r>
    <r>
      <rPr>
        <b/>
        <sz val="9"/>
        <color theme="1"/>
        <rFont val="Calibri Light"/>
        <family val="2"/>
        <scheme val="major"/>
      </rPr>
      <t>Non-Drinking Water</t>
    </r>
    <r>
      <rPr>
        <sz val="9"/>
        <color theme="1"/>
        <rFont val="Calibri Light"/>
        <family val="2"/>
        <scheme val="major"/>
      </rPr>
      <t xml:space="preserve"> includes recycled water and stormwater. If more than one type of</t>
    </r>
    <r>
      <rPr>
        <b/>
        <sz val="9"/>
        <color theme="1"/>
        <rFont val="Calibri Light"/>
        <family val="2"/>
        <scheme val="major"/>
      </rPr>
      <t xml:space="preserve"> Non-Drinking Water</t>
    </r>
    <r>
      <rPr>
        <sz val="9"/>
        <color theme="1"/>
        <rFont val="Calibri Light"/>
        <family val="2"/>
        <scheme val="major"/>
      </rPr>
      <t xml:space="preserve"> service is provided by a </t>
    </r>
    <r>
      <rPr>
        <b/>
        <sz val="9"/>
        <color theme="1"/>
        <rFont val="Calibri Light"/>
        <family val="2"/>
        <scheme val="major"/>
      </rPr>
      <t>retailer</t>
    </r>
    <r>
      <rPr>
        <sz val="9"/>
        <color theme="1"/>
        <rFont val="Calibri Light"/>
        <family val="2"/>
        <scheme val="major"/>
      </rPr>
      <t>, i.e. recycled water and stormwater,</t>
    </r>
    <r>
      <rPr>
        <b/>
        <sz val="9"/>
        <color theme="1"/>
        <rFont val="Calibri Light"/>
        <family val="2"/>
        <scheme val="major"/>
      </rPr>
      <t xml:space="preserve"> customer</t>
    </r>
    <r>
      <rPr>
        <sz val="9"/>
        <color theme="1"/>
        <rFont val="Calibri Light"/>
        <family val="2"/>
        <scheme val="major"/>
      </rPr>
      <t xml:space="preserve"> numbers for each service should be separately disclosed.</t>
    </r>
  </si>
  <si>
    <r>
      <t>2. For the purposes of this metric, the number of</t>
    </r>
    <r>
      <rPr>
        <b/>
        <sz val="9"/>
        <color theme="1"/>
        <rFont val="Calibri Light"/>
        <family val="2"/>
        <scheme val="major"/>
      </rPr>
      <t xml:space="preserve"> customers</t>
    </r>
    <r>
      <rPr>
        <sz val="9"/>
        <color theme="1"/>
        <rFont val="Calibri Light"/>
        <family val="2"/>
        <scheme val="major"/>
      </rPr>
      <t xml:space="preserve"> is determined by the number of account holders.</t>
    </r>
  </si>
  <si>
    <r>
      <t xml:space="preserve">3. </t>
    </r>
    <r>
      <rPr>
        <b/>
        <sz val="9"/>
        <color theme="1"/>
        <rFont val="Calibri Light"/>
        <family val="2"/>
        <scheme val="major"/>
      </rPr>
      <t>Connections</t>
    </r>
    <r>
      <rPr>
        <sz val="9"/>
        <color theme="1"/>
        <rFont val="Calibri Light"/>
        <family val="2"/>
        <scheme val="major"/>
      </rPr>
      <t xml:space="preserve"> must be reported as </t>
    </r>
    <r>
      <rPr>
        <b/>
        <sz val="9"/>
        <color theme="1"/>
        <rFont val="Calibri Light"/>
        <family val="2"/>
        <scheme val="major"/>
      </rPr>
      <t>connections</t>
    </r>
    <r>
      <rPr>
        <sz val="9"/>
        <color theme="1"/>
        <rFont val="Calibri Light"/>
        <family val="2"/>
        <scheme val="major"/>
      </rPr>
      <t xml:space="preserve"> to a separate parcel of land, for example where a community title exists and there are 6 dwellings on one parcel of land and each </t>
    </r>
    <r>
      <rPr>
        <b/>
        <sz val="9"/>
        <color theme="1"/>
        <rFont val="Calibri Light"/>
        <family val="2"/>
        <scheme val="major"/>
      </rPr>
      <t>customer</t>
    </r>
    <r>
      <rPr>
        <sz val="9"/>
        <color theme="1"/>
        <rFont val="Calibri Light"/>
        <family val="2"/>
        <scheme val="major"/>
      </rPr>
      <t xml:space="preserve"> is an account holder that should be reported as one </t>
    </r>
    <r>
      <rPr>
        <b/>
        <sz val="9"/>
        <color theme="1"/>
        <rFont val="Calibri Light"/>
        <family val="2"/>
        <scheme val="major"/>
      </rPr>
      <t>connection</t>
    </r>
    <r>
      <rPr>
        <sz val="9"/>
        <color theme="1"/>
        <rFont val="Calibri Light"/>
        <family val="2"/>
        <scheme val="major"/>
      </rPr>
      <t xml:space="preserve"> but six </t>
    </r>
    <r>
      <rPr>
        <b/>
        <sz val="9"/>
        <color theme="1"/>
        <rFont val="Calibri Light"/>
        <family val="2"/>
        <scheme val="major"/>
      </rPr>
      <t>customers</t>
    </r>
    <r>
      <rPr>
        <sz val="9"/>
        <color theme="1"/>
        <rFont val="Calibri Light"/>
        <family val="2"/>
        <scheme val="major"/>
      </rPr>
      <t>.</t>
    </r>
  </si>
  <si>
    <t>Drinking water Residential Customers</t>
  </si>
  <si>
    <t>Drinking water - Total Connections</t>
  </si>
  <si>
    <t>Non-Drinking water - Non-Residential Customers</t>
  </si>
  <si>
    <t>Drinking water - Non-Residential Customers</t>
  </si>
  <si>
    <t>Non-Drinking water Residential Customers</t>
  </si>
  <si>
    <t>Non-Drinking water - Total Connections</t>
  </si>
  <si>
    <t>Sewerage (excluding CWMS) - Non-Residential Customers</t>
  </si>
  <si>
    <t>Sewerage (excluding CWMS) - Residential Customers</t>
  </si>
  <si>
    <t>Sewerage (excluding CWMS) - Total Connections</t>
  </si>
  <si>
    <t>CWMS - Residential Customers</t>
  </si>
  <si>
    <t>CWMS - Non-Residential Customers</t>
  </si>
  <si>
    <t>CWMS - Total Connections</t>
  </si>
  <si>
    <t>Electricity - Residential Customers</t>
  </si>
  <si>
    <t>Electricity - Non-Residential Customers</t>
  </si>
  <si>
    <t>Electricity - Total Connections</t>
  </si>
  <si>
    <t>Gas - Residential Customers</t>
  </si>
  <si>
    <t>Gas - Non-Residential Customers</t>
  </si>
  <si>
    <t>Gas - Total Connections</t>
  </si>
  <si>
    <t>Energy retail licensees - Total number of residential customers receiving an energy concession as at 30 June</t>
  </si>
  <si>
    <t>Water retail licensees - Total number of residential customers participating in a financial hardship program as at 30 June</t>
  </si>
  <si>
    <t>Water retail licensees - Number of residential customers who successfully exited the financial hardship program during the year</t>
  </si>
  <si>
    <t>Water retail licensees - Number of residential customers who entered the financial hardship program during the year</t>
  </si>
  <si>
    <t>All retail licensees - Total number of residential customers on flexible payment arrangements as at 30 June</t>
  </si>
  <si>
    <t>Electricity and water licensees - Total number of residential customers on registered as life support customers as at 30 June</t>
  </si>
  <si>
    <t>AR5.1-102</t>
  </si>
  <si>
    <t>AR5.1-101</t>
  </si>
  <si>
    <t>AR5.1-103</t>
  </si>
  <si>
    <t>AR5.1-104</t>
  </si>
  <si>
    <t>AR5.1-105</t>
  </si>
  <si>
    <t>AR5.1-106</t>
  </si>
  <si>
    <t>AR6.1-101</t>
  </si>
  <si>
    <t>AR6.1-102</t>
  </si>
  <si>
    <t>AR6.1-103</t>
  </si>
  <si>
    <t>AR6.1-104</t>
  </si>
  <si>
    <t>AR6.1-105</t>
  </si>
  <si>
    <t>AR6.1-106</t>
  </si>
  <si>
    <t>Licensee comments on the material service issue 1</t>
  </si>
  <si>
    <t>Licensee comments on the material service issue 2</t>
  </si>
  <si>
    <t>Licensee comments on the material service issue 3</t>
  </si>
  <si>
    <t>Licensee comments on the material service issue 4</t>
  </si>
  <si>
    <t>Licensee comments on the material service issue 5</t>
  </si>
  <si>
    <t>Licensee comments on the material service issue 6</t>
  </si>
  <si>
    <t>Licensee comments on the material service issue 7</t>
  </si>
  <si>
    <t>Licensee comments on the material service issue 8</t>
  </si>
  <si>
    <t>Licensee comments on the material service issue 9</t>
  </si>
  <si>
    <t>Licensee comments on the material service issue 10</t>
  </si>
  <si>
    <t>AR5.1-201</t>
  </si>
  <si>
    <t>AR5.1-202</t>
  </si>
  <si>
    <t>AR5.1-203</t>
  </si>
  <si>
    <t>AR5.1-204</t>
  </si>
  <si>
    <t>AR5.1-205</t>
  </si>
  <si>
    <t>AR5.1-206</t>
  </si>
  <si>
    <t>Multiple Issues</t>
  </si>
  <si>
    <t>AR5.1-301</t>
  </si>
  <si>
    <t>AR5.1-302</t>
  </si>
  <si>
    <t>AR5.1-303</t>
  </si>
  <si>
    <t>AR5.1-304</t>
  </si>
  <si>
    <t>AR5.1-305</t>
  </si>
  <si>
    <t>AR5.1-306</t>
  </si>
  <si>
    <t>AR5.1-401</t>
  </si>
  <si>
    <t>AR5.1-402</t>
  </si>
  <si>
    <t>AR5.1-403</t>
  </si>
  <si>
    <t>AR5.1-404</t>
  </si>
  <si>
    <t>AR5.1-405</t>
  </si>
  <si>
    <t>AR5.1-406</t>
  </si>
  <si>
    <t>AR5.1-501</t>
  </si>
  <si>
    <t>AR5.1-502</t>
  </si>
  <si>
    <t>AR5.1-503</t>
  </si>
  <si>
    <t>AR5.1-504</t>
  </si>
  <si>
    <t>AR5.1-505</t>
  </si>
  <si>
    <t>AR5.1-506</t>
  </si>
  <si>
    <t>AR5.1-601</t>
  </si>
  <si>
    <t>AR5.1-602</t>
  </si>
  <si>
    <t>AR5.1-603</t>
  </si>
  <si>
    <t>AR5.1-604</t>
  </si>
  <si>
    <t>AR5.1-605</t>
  </si>
  <si>
    <t>AR5.1-606</t>
  </si>
  <si>
    <t>AR5.1-701</t>
  </si>
  <si>
    <t>AR5.1-702</t>
  </si>
  <si>
    <t>AR5.1-703</t>
  </si>
  <si>
    <t>AR5.1-704</t>
  </si>
  <si>
    <t>AR5.1-705</t>
  </si>
  <si>
    <t>AR5.1-706</t>
  </si>
  <si>
    <t>AR5.1-801</t>
  </si>
  <si>
    <t>AR5.1-802</t>
  </si>
  <si>
    <t>AR5.1-803</t>
  </si>
  <si>
    <t>AR5.1-804</t>
  </si>
  <si>
    <t>AR5.1-805</t>
  </si>
  <si>
    <t>AR5.1-806</t>
  </si>
  <si>
    <t>AR5.1-901</t>
  </si>
  <si>
    <t>AR5.1-902</t>
  </si>
  <si>
    <t>AR5.1-903</t>
  </si>
  <si>
    <t>AR5.1-904</t>
  </si>
  <si>
    <t>AR5.1-905</t>
  </si>
  <si>
    <t>AR5.1-906</t>
  </si>
  <si>
    <t>AR5.1-1001</t>
  </si>
  <si>
    <t>AR5.1-1002</t>
  </si>
  <si>
    <t>AR5.1-1003</t>
  </si>
  <si>
    <t>AR5.1-1004</t>
  </si>
  <si>
    <t>AR5.1-1005</t>
  </si>
  <si>
    <t>AR5.1-1006</t>
  </si>
  <si>
    <t>Licensee comments on the compliance issue 1</t>
  </si>
  <si>
    <t>Licensee comments on the compliance issue 2</t>
  </si>
  <si>
    <t>Licensee comments on the compliance issue 3</t>
  </si>
  <si>
    <t>Licensee comments on the compliance issue 4</t>
  </si>
  <si>
    <t>Licensee comments on the compliance issue 5</t>
  </si>
  <si>
    <t>Licensee comments on the compliance issue 6</t>
  </si>
  <si>
    <t>Licensee comments on the compliance issue 7</t>
  </si>
  <si>
    <t>Licensee comments on the compliance issue 8</t>
  </si>
  <si>
    <t>Licensee comments on the compliance issue 9</t>
  </si>
  <si>
    <t>Licensee comments on the compliance issue 10</t>
  </si>
  <si>
    <t>AR6.1-201</t>
  </si>
  <si>
    <t>AR6.1-202</t>
  </si>
  <si>
    <t>AR6.1-203</t>
  </si>
  <si>
    <t>AR6.1-204</t>
  </si>
  <si>
    <t>AR6.1-205</t>
  </si>
  <si>
    <t>AR6.1-206</t>
  </si>
  <si>
    <t>AR6.1-301</t>
  </si>
  <si>
    <t>AR6.1-302</t>
  </si>
  <si>
    <t>AR6.1-303</t>
  </si>
  <si>
    <t>AR6.1-304</t>
  </si>
  <si>
    <t>AR6.1-305</t>
  </si>
  <si>
    <t>AR6.1-306</t>
  </si>
  <si>
    <t>AR6.1-401</t>
  </si>
  <si>
    <t>AR6.1-402</t>
  </si>
  <si>
    <t>AR6.1-403</t>
  </si>
  <si>
    <t>AR6.1-404</t>
  </si>
  <si>
    <t>AR6.1-405</t>
  </si>
  <si>
    <t>AR6.1-406</t>
  </si>
  <si>
    <t>AR6.1-501</t>
  </si>
  <si>
    <t>AR6.1-502</t>
  </si>
  <si>
    <t>AR6.1-503</t>
  </si>
  <si>
    <t>AR6.1-504</t>
  </si>
  <si>
    <t>AR6.1-505</t>
  </si>
  <si>
    <t>AR6.1-506</t>
  </si>
  <si>
    <t>AR6.1-601</t>
  </si>
  <si>
    <t>AR6.1-602</t>
  </si>
  <si>
    <t>AR6.1-603</t>
  </si>
  <si>
    <t>AR6.1-604</t>
  </si>
  <si>
    <t>AR6.1-605</t>
  </si>
  <si>
    <t>AR6.1-606</t>
  </si>
  <si>
    <t>AR6.1-701</t>
  </si>
  <si>
    <t>AR6.1-702</t>
  </si>
  <si>
    <t>AR6.1-703</t>
  </si>
  <si>
    <t>AR6.1-704</t>
  </si>
  <si>
    <t>AR6.1-705</t>
  </si>
  <si>
    <t>AR6.1-706</t>
  </si>
  <si>
    <t>AR6.1-801</t>
  </si>
  <si>
    <t>AR6.1-802</t>
  </si>
  <si>
    <t>AR6.1-803</t>
  </si>
  <si>
    <t>AR6.1-804</t>
  </si>
  <si>
    <t>AR6.1-805</t>
  </si>
  <si>
    <t>AR6.1-806</t>
  </si>
  <si>
    <t>AR6.1-901</t>
  </si>
  <si>
    <t>AR6.1-902</t>
  </si>
  <si>
    <t>AR6.1-903</t>
  </si>
  <si>
    <t>AR6.1-904</t>
  </si>
  <si>
    <t>AR6.1-905</t>
  </si>
  <si>
    <t>AR6.1-906</t>
  </si>
  <si>
    <t>AR6.1-1001</t>
  </si>
  <si>
    <t>AR6.1-1002</t>
  </si>
  <si>
    <t>AR6.1-1003</t>
  </si>
  <si>
    <t>AR6.1-1004</t>
  </si>
  <si>
    <t>AR6.1-1005</t>
  </si>
  <si>
    <t>AR6.1-1006</t>
  </si>
  <si>
    <r>
      <t xml:space="preserve">How was the </t>
    </r>
    <r>
      <rPr>
        <b/>
        <sz val="11"/>
        <color theme="1"/>
        <rFont val="Calibri Light"/>
        <family val="2"/>
        <scheme val="major"/>
      </rPr>
      <t>material service issue</t>
    </r>
    <r>
      <rPr>
        <sz val="11"/>
        <color theme="1"/>
        <rFont val="Calibri Light"/>
        <family val="2"/>
        <scheme val="major"/>
      </rPr>
      <t xml:space="preserve"> (or how will it be) rectified? What were (or are) the timeframes around the rectification process?</t>
    </r>
  </si>
  <si>
    <r>
      <t xml:space="preserve">How did the </t>
    </r>
    <r>
      <rPr>
        <b/>
        <sz val="11"/>
        <color theme="1"/>
        <rFont val="Calibri Light"/>
        <family val="2"/>
        <scheme val="major"/>
      </rPr>
      <t>material service issue</t>
    </r>
    <r>
      <rPr>
        <sz val="11"/>
        <color theme="1"/>
        <rFont val="Calibri Light"/>
        <family val="2"/>
        <scheme val="major"/>
      </rPr>
      <t xml:space="preserve"> occur?</t>
    </r>
  </si>
  <si>
    <r>
      <t xml:space="preserve">How was the </t>
    </r>
    <r>
      <rPr>
        <b/>
        <sz val="11"/>
        <color theme="1"/>
        <rFont val="Calibri Light"/>
        <family val="2"/>
        <scheme val="major"/>
      </rPr>
      <t>material service issue</t>
    </r>
    <r>
      <rPr>
        <sz val="11"/>
        <color theme="1"/>
        <rFont val="Calibri Light"/>
        <family val="2"/>
        <scheme val="major"/>
      </rPr>
      <t xml:space="preserve"> addressed</t>
    </r>
  </si>
  <si>
    <r>
      <t xml:space="preserve">How did the </t>
    </r>
    <r>
      <rPr>
        <b/>
        <sz val="11"/>
        <color theme="1"/>
        <rFont val="Calibri Light"/>
        <family val="2"/>
        <scheme val="major"/>
      </rPr>
      <t>material service issue</t>
    </r>
    <r>
      <rPr>
        <sz val="11"/>
        <color theme="1"/>
        <rFont val="Calibri Light"/>
        <family val="2"/>
        <scheme val="major"/>
      </rPr>
      <t xml:space="preserve"> impact customers and/or any other entities?</t>
    </r>
  </si>
  <si>
    <r>
      <t xml:space="preserve">What measures have been taken to prevent the </t>
    </r>
    <r>
      <rPr>
        <b/>
        <sz val="11"/>
        <color theme="1"/>
        <rFont val="Calibri Light"/>
        <family val="2"/>
        <scheme val="major"/>
      </rPr>
      <t>material service issue</t>
    </r>
    <r>
      <rPr>
        <sz val="11"/>
        <color theme="1"/>
        <rFont val="Calibri Light"/>
        <family val="2"/>
        <scheme val="major"/>
      </rPr>
      <t xml:space="preserve"> re-occurring or mitigating any effects of a future occurrence?</t>
    </r>
  </si>
  <si>
    <r>
      <rPr>
        <b/>
        <sz val="9"/>
        <color theme="1"/>
        <rFont val="Calibri Light"/>
        <family val="2"/>
        <scheme val="major"/>
      </rPr>
      <t>Customer</t>
    </r>
    <r>
      <rPr>
        <sz val="9"/>
        <color theme="1"/>
        <rFont val="Calibri Light"/>
        <family val="2"/>
        <scheme val="major"/>
      </rPr>
      <t xml:space="preserve"> has the same meaning as defined in the </t>
    </r>
    <r>
      <rPr>
        <b/>
        <sz val="9"/>
        <color theme="1"/>
        <rFont val="Calibri Light"/>
        <family val="2"/>
        <scheme val="major"/>
      </rPr>
      <t>Water Retail Code</t>
    </r>
    <r>
      <rPr>
        <sz val="9"/>
        <color theme="1"/>
        <rFont val="Calibri Light"/>
        <family val="2"/>
        <scheme val="major"/>
      </rPr>
      <t xml:space="preserve">, the </t>
    </r>
    <r>
      <rPr>
        <b/>
        <sz val="9"/>
        <color theme="1"/>
        <rFont val="Calibri Light"/>
        <family val="2"/>
        <scheme val="major"/>
      </rPr>
      <t>Electricity Act</t>
    </r>
    <r>
      <rPr>
        <sz val="9"/>
        <color theme="1"/>
        <rFont val="Calibri Light"/>
        <family val="2"/>
        <scheme val="major"/>
      </rPr>
      <t xml:space="preserve">, or the </t>
    </r>
    <r>
      <rPr>
        <b/>
        <sz val="9"/>
        <color theme="1"/>
        <rFont val="Calibri Light"/>
        <family val="2"/>
        <scheme val="major"/>
      </rPr>
      <t>Gas Act</t>
    </r>
    <r>
      <rPr>
        <sz val="9"/>
        <color theme="1"/>
        <rFont val="Calibri Light"/>
        <family val="2"/>
        <scheme val="major"/>
      </rPr>
      <t xml:space="preserve"> as amended from time to time</t>
    </r>
  </si>
  <si>
    <r>
      <t xml:space="preserve">3. </t>
    </r>
    <r>
      <rPr>
        <b/>
        <sz val="8"/>
        <color theme="1"/>
        <rFont val="Calibri Light"/>
        <family val="2"/>
        <scheme val="major"/>
      </rPr>
      <t>Energy retail licensees</t>
    </r>
    <r>
      <rPr>
        <sz val="8"/>
        <color theme="1"/>
        <rFont val="Calibri Light"/>
        <family val="2"/>
        <scheme val="major"/>
      </rPr>
      <t xml:space="preserve"> includes electricity and gas retail </t>
    </r>
    <r>
      <rPr>
        <b/>
        <sz val="8"/>
        <color theme="1"/>
        <rFont val="Calibri Light"/>
        <family val="2"/>
        <scheme val="major"/>
      </rPr>
      <t>licensees.</t>
    </r>
  </si>
  <si>
    <r>
      <t xml:space="preserve">4. </t>
    </r>
    <r>
      <rPr>
        <b/>
        <sz val="8"/>
        <color theme="1"/>
        <rFont val="Calibri Light"/>
        <family val="2"/>
        <scheme val="major"/>
      </rPr>
      <t>All retail licensees</t>
    </r>
    <r>
      <rPr>
        <sz val="8"/>
        <color theme="1"/>
        <rFont val="Calibri Light"/>
        <family val="2"/>
        <scheme val="major"/>
      </rPr>
      <t xml:space="preserve"> includes water and sewerage (including </t>
    </r>
    <r>
      <rPr>
        <b/>
        <sz val="8"/>
        <color theme="1"/>
        <rFont val="Calibri Light"/>
        <family val="2"/>
        <scheme val="major"/>
      </rPr>
      <t>CWMS</t>
    </r>
    <r>
      <rPr>
        <sz val="8"/>
        <color theme="1"/>
        <rFont val="Calibri Light"/>
        <family val="2"/>
        <scheme val="major"/>
      </rPr>
      <t xml:space="preserve">) retail </t>
    </r>
    <r>
      <rPr>
        <b/>
        <sz val="8"/>
        <color theme="1"/>
        <rFont val="Calibri Light"/>
        <family val="2"/>
        <scheme val="major"/>
      </rPr>
      <t>licensees</t>
    </r>
    <r>
      <rPr>
        <sz val="8"/>
        <color theme="1"/>
        <rFont val="Calibri Light"/>
        <family val="2"/>
        <scheme val="major"/>
      </rPr>
      <t xml:space="preserve">, as well as electricity and gas retail </t>
    </r>
    <r>
      <rPr>
        <b/>
        <sz val="8"/>
        <color theme="1"/>
        <rFont val="Calibri Light"/>
        <family val="2"/>
        <scheme val="major"/>
      </rPr>
      <t>licensees.</t>
    </r>
  </si>
  <si>
    <r>
      <t xml:space="preserve">5. A </t>
    </r>
    <r>
      <rPr>
        <b/>
        <sz val="8"/>
        <color theme="1"/>
        <rFont val="Calibri Light"/>
        <family val="2"/>
        <scheme val="major"/>
      </rPr>
      <t>flexible payment arrangement</t>
    </r>
    <r>
      <rPr>
        <sz val="8"/>
        <color theme="1"/>
        <rFont val="Calibri Light"/>
        <family val="2"/>
        <scheme val="major"/>
      </rPr>
      <t xml:space="preserve"> means an arrangement under which </t>
    </r>
    <r>
      <rPr>
        <b/>
        <sz val="8"/>
        <color theme="1"/>
        <rFont val="Calibri Light"/>
        <family val="2"/>
        <scheme val="major"/>
      </rPr>
      <t>residential customers</t>
    </r>
    <r>
      <rPr>
        <sz val="8"/>
        <color theme="1"/>
        <rFont val="Calibri Light"/>
        <family val="2"/>
        <scheme val="major"/>
      </rPr>
      <t xml:space="preserve"> are given more time to pay a bill, to pay by instalments and/or to pay arrears (including any </t>
    </r>
    <r>
      <rPr>
        <b/>
        <sz val="8"/>
        <color theme="1"/>
        <rFont val="Calibri Light"/>
        <family val="2"/>
        <scheme val="major"/>
      </rPr>
      <t>restriction</t>
    </r>
    <r>
      <rPr>
        <sz val="8"/>
        <color theme="1"/>
        <rFont val="Calibri Light"/>
        <family val="2"/>
        <scheme val="major"/>
      </rPr>
      <t>, disconnection, restoration or reconnection charges).</t>
    </r>
  </si>
  <si>
    <r>
      <t xml:space="preserve">1. The purpose of </t>
    </r>
    <r>
      <rPr>
        <b/>
        <sz val="9"/>
        <color theme="1"/>
        <rFont val="Calibri Light"/>
        <family val="2"/>
        <scheme val="major"/>
      </rPr>
      <t>material changes to operations</t>
    </r>
    <r>
      <rPr>
        <sz val="9"/>
        <color theme="1"/>
        <rFont val="Calibri Light"/>
        <family val="2"/>
        <scheme val="major"/>
      </rPr>
      <t xml:space="preserve"> reporting is to enable </t>
    </r>
    <r>
      <rPr>
        <b/>
        <sz val="9"/>
        <color theme="1"/>
        <rFont val="Calibri Light"/>
        <family val="2"/>
        <scheme val="major"/>
      </rPr>
      <t>licensees</t>
    </r>
    <r>
      <rPr>
        <sz val="9"/>
        <color theme="1"/>
        <rFont val="Calibri Light"/>
        <family val="2"/>
        <scheme val="major"/>
      </rPr>
      <t xml:space="preserve"> to report on an exception basis, rather than need to spend time and resources merely replicating annual information that has not materially changed.</t>
    </r>
  </si>
  <si>
    <r>
      <t xml:space="preserve">2. If uncertain whether a change constitutes a </t>
    </r>
    <r>
      <rPr>
        <b/>
        <sz val="9"/>
        <color theme="1"/>
        <rFont val="Calibri Light"/>
        <family val="2"/>
        <scheme val="major"/>
      </rPr>
      <t>material change to operations</t>
    </r>
    <r>
      <rPr>
        <sz val="9"/>
        <color theme="1"/>
        <rFont val="Calibri Light"/>
        <family val="2"/>
        <scheme val="major"/>
      </rPr>
      <t>, a</t>
    </r>
    <r>
      <rPr>
        <b/>
        <sz val="9"/>
        <color theme="1"/>
        <rFont val="Calibri Light"/>
        <family val="2"/>
        <scheme val="major"/>
      </rPr>
      <t xml:space="preserve"> licensee</t>
    </r>
    <r>
      <rPr>
        <sz val="9"/>
        <color theme="1"/>
        <rFont val="Calibri Light"/>
        <family val="2"/>
        <scheme val="major"/>
      </rPr>
      <t xml:space="preserve"> should discuss the matter with staff of the </t>
    </r>
    <r>
      <rPr>
        <b/>
        <sz val="9"/>
        <color theme="1"/>
        <rFont val="Calibri Light"/>
        <family val="2"/>
        <scheme val="major"/>
      </rPr>
      <t>Commission</t>
    </r>
    <r>
      <rPr>
        <sz val="9"/>
        <color theme="1"/>
        <rFont val="Calibri Light"/>
        <family val="2"/>
        <scheme val="major"/>
      </rPr>
      <t xml:space="preserve"> as early as possible, and should err on the side of caution – if uncertain then it should classify the change as material.</t>
    </r>
  </si>
  <si>
    <r>
      <t>3. If a</t>
    </r>
    <r>
      <rPr>
        <b/>
        <sz val="9"/>
        <color theme="1"/>
        <rFont val="Calibri Light"/>
        <family val="2"/>
        <scheme val="major"/>
      </rPr>
      <t xml:space="preserve"> licensee reports a material change(s) to operations</t>
    </r>
    <r>
      <rPr>
        <sz val="9"/>
        <color theme="1"/>
        <rFont val="Calibri Light"/>
        <family val="2"/>
        <scheme val="major"/>
      </rPr>
      <t xml:space="preserve">, the </t>
    </r>
    <r>
      <rPr>
        <b/>
        <sz val="9"/>
        <color theme="1"/>
        <rFont val="Calibri Light"/>
        <family val="2"/>
        <scheme val="major"/>
      </rPr>
      <t>Commission</t>
    </r>
    <r>
      <rPr>
        <sz val="9"/>
        <color theme="1"/>
        <rFont val="Calibri Light"/>
        <family val="2"/>
        <scheme val="major"/>
      </rPr>
      <t xml:space="preserve"> will liaise with the </t>
    </r>
    <r>
      <rPr>
        <b/>
        <sz val="9"/>
        <color theme="1"/>
        <rFont val="Calibri Light"/>
        <family val="2"/>
        <scheme val="major"/>
      </rPr>
      <t xml:space="preserve">licensee </t>
    </r>
    <r>
      <rPr>
        <sz val="9"/>
        <color theme="1"/>
        <rFont val="Calibri Light"/>
        <family val="2"/>
        <scheme val="major"/>
      </rPr>
      <t xml:space="preserve">and may require further information to understand the implications that this may have for the baseline information held by the </t>
    </r>
    <r>
      <rPr>
        <b/>
        <sz val="9"/>
        <color theme="1"/>
        <rFont val="Calibri Light"/>
        <family val="2"/>
        <scheme val="major"/>
      </rPr>
      <t>Commission</t>
    </r>
    <r>
      <rPr>
        <sz val="9"/>
        <color theme="1"/>
        <rFont val="Calibri Light"/>
        <family val="2"/>
        <scheme val="major"/>
      </rPr>
      <t xml:space="preserve"> about the </t>
    </r>
    <r>
      <rPr>
        <b/>
        <sz val="9"/>
        <color theme="1"/>
        <rFont val="Calibri Light"/>
        <family val="2"/>
        <scheme val="major"/>
      </rPr>
      <t>licensee</t>
    </r>
    <r>
      <rPr>
        <sz val="9"/>
        <color theme="1"/>
        <rFont val="Calibri Light"/>
        <family val="2"/>
        <scheme val="major"/>
      </rPr>
      <t>.</t>
    </r>
  </si>
  <si>
    <r>
      <t xml:space="preserve">1. This proforma is provided for the purpose of meeting </t>
    </r>
    <r>
      <rPr>
        <b/>
        <sz val="8"/>
        <color theme="1"/>
        <rFont val="Calibri Light"/>
        <family val="2"/>
        <scheme val="major"/>
      </rPr>
      <t>licensee</t>
    </r>
    <r>
      <rPr>
        <sz val="8"/>
        <color theme="1"/>
        <rFont val="Calibri Light"/>
        <family val="2"/>
        <scheme val="major"/>
      </rPr>
      <t xml:space="preserve"> annual return requirements as well as ad-hoc </t>
    </r>
    <r>
      <rPr>
        <b/>
        <sz val="8"/>
        <color theme="1"/>
        <rFont val="Calibri Light"/>
        <family val="2"/>
        <scheme val="major"/>
      </rPr>
      <t>material service</t>
    </r>
    <r>
      <rPr>
        <sz val="8"/>
        <color theme="1"/>
        <rFont val="Calibri Light"/>
        <family val="2"/>
        <scheme val="major"/>
      </rPr>
      <t xml:space="preserve"> issue reporting requirements.</t>
    </r>
  </si>
  <si>
    <r>
      <t xml:space="preserve">2. All </t>
    </r>
    <r>
      <rPr>
        <b/>
        <sz val="8"/>
        <color theme="1"/>
        <rFont val="Calibri Light"/>
        <family val="2"/>
        <scheme val="major"/>
      </rPr>
      <t>material service issues</t>
    </r>
    <r>
      <rPr>
        <sz val="8"/>
        <color theme="1"/>
        <rFont val="Calibri Light"/>
        <family val="2"/>
        <scheme val="major"/>
      </rPr>
      <t xml:space="preserve"> must be separately listed for the 12 months preceding the annual return.</t>
    </r>
  </si>
  <si>
    <r>
      <t xml:space="preserve">3. If uncertain whether a service issue is a </t>
    </r>
    <r>
      <rPr>
        <b/>
        <sz val="8"/>
        <color theme="1"/>
        <rFont val="Calibri Light"/>
        <family val="2"/>
        <scheme val="major"/>
      </rPr>
      <t>material service issue</t>
    </r>
    <r>
      <rPr>
        <sz val="8"/>
        <color theme="1"/>
        <rFont val="Calibri Light"/>
        <family val="2"/>
        <scheme val="major"/>
      </rPr>
      <t xml:space="preserve">, a </t>
    </r>
    <r>
      <rPr>
        <b/>
        <sz val="8"/>
        <color theme="1"/>
        <rFont val="Calibri Light"/>
        <family val="2"/>
        <scheme val="major"/>
      </rPr>
      <t>licensee</t>
    </r>
    <r>
      <rPr>
        <sz val="8"/>
        <color theme="1"/>
        <rFont val="Calibri Light"/>
        <family val="2"/>
        <scheme val="major"/>
      </rPr>
      <t xml:space="preserve"> should err on the side of caution and should classify the issue as material.</t>
    </r>
  </si>
  <si>
    <r>
      <t xml:space="preserve">4. Where a </t>
    </r>
    <r>
      <rPr>
        <b/>
        <sz val="8"/>
        <color theme="1"/>
        <rFont val="Calibri Light"/>
        <family val="2"/>
        <scheme val="major"/>
      </rPr>
      <t>material compliance breach</t>
    </r>
    <r>
      <rPr>
        <sz val="8"/>
        <color theme="1"/>
        <rFont val="Calibri Light"/>
        <family val="2"/>
        <scheme val="major"/>
      </rPr>
      <t xml:space="preserve"> causes a </t>
    </r>
    <r>
      <rPr>
        <b/>
        <sz val="8"/>
        <color theme="1"/>
        <rFont val="Calibri Light"/>
        <family val="2"/>
        <scheme val="major"/>
      </rPr>
      <t>material service issue</t>
    </r>
    <r>
      <rPr>
        <sz val="8"/>
        <color theme="1"/>
        <rFont val="Calibri Light"/>
        <family val="2"/>
        <scheme val="major"/>
      </rPr>
      <t>, or vice versa, a</t>
    </r>
    <r>
      <rPr>
        <b/>
        <sz val="8"/>
        <color theme="1"/>
        <rFont val="Calibri Light"/>
        <family val="2"/>
        <scheme val="major"/>
      </rPr>
      <t xml:space="preserve"> licensee</t>
    </r>
    <r>
      <rPr>
        <sz val="8"/>
        <color theme="1"/>
        <rFont val="Calibri Light"/>
        <family val="2"/>
        <scheme val="major"/>
      </rPr>
      <t xml:space="preserve"> should provide information on both the </t>
    </r>
    <r>
      <rPr>
        <b/>
        <sz val="8"/>
        <color theme="1"/>
        <rFont val="Calibri Light"/>
        <family val="2"/>
        <scheme val="major"/>
      </rPr>
      <t xml:space="preserve">material service issue </t>
    </r>
    <r>
      <rPr>
        <sz val="8"/>
        <color theme="1"/>
        <rFont val="Calibri Light"/>
        <family val="2"/>
        <scheme val="major"/>
      </rPr>
      <t xml:space="preserve">and the </t>
    </r>
    <r>
      <rPr>
        <b/>
        <sz val="8"/>
        <color theme="1"/>
        <rFont val="Calibri Light"/>
        <family val="2"/>
        <scheme val="major"/>
      </rPr>
      <t>material compliance breach</t>
    </r>
    <r>
      <rPr>
        <sz val="8"/>
        <color theme="1"/>
        <rFont val="Calibri Light"/>
        <family val="2"/>
        <scheme val="major"/>
      </rPr>
      <t>.</t>
    </r>
  </si>
  <si>
    <r>
      <t>1. This proforma is provided for the purpose of meeting</t>
    </r>
    <r>
      <rPr>
        <b/>
        <sz val="8"/>
        <color theme="1"/>
        <rFont val="Calibri Light"/>
        <family val="2"/>
        <scheme val="major"/>
      </rPr>
      <t xml:space="preserve"> licensee</t>
    </r>
    <r>
      <rPr>
        <sz val="8"/>
        <color theme="1"/>
        <rFont val="Calibri Light"/>
        <family val="2"/>
        <scheme val="major"/>
      </rPr>
      <t xml:space="preserve"> annual return requirements as well as ad hoc </t>
    </r>
    <r>
      <rPr>
        <b/>
        <sz val="8"/>
        <color theme="1"/>
        <rFont val="Calibri Light"/>
        <family val="2"/>
        <scheme val="major"/>
      </rPr>
      <t>material compliance breach</t>
    </r>
    <r>
      <rPr>
        <sz val="8"/>
        <color theme="1"/>
        <rFont val="Calibri Light"/>
        <family val="2"/>
        <scheme val="major"/>
      </rPr>
      <t xml:space="preserve"> reporting requirements.</t>
    </r>
  </si>
  <si>
    <r>
      <t>2. All non-compliances must be separately listed for the 12 months preceding the annual return (including</t>
    </r>
    <r>
      <rPr>
        <b/>
        <sz val="8"/>
        <color theme="1"/>
        <rFont val="Calibri Light"/>
        <family val="2"/>
        <scheme val="major"/>
      </rPr>
      <t xml:space="preserve"> material compliance breaches</t>
    </r>
    <r>
      <rPr>
        <sz val="8"/>
        <color theme="1"/>
        <rFont val="Calibri Light"/>
        <family val="2"/>
        <scheme val="major"/>
      </rPr>
      <t xml:space="preserve">, which must also be reported to the </t>
    </r>
    <r>
      <rPr>
        <b/>
        <sz val="8"/>
        <color theme="1"/>
        <rFont val="Calibri Light"/>
        <family val="2"/>
        <scheme val="major"/>
      </rPr>
      <t>Commission</t>
    </r>
    <r>
      <rPr>
        <sz val="8"/>
        <color theme="1"/>
        <rFont val="Calibri Light"/>
        <family val="2"/>
        <scheme val="major"/>
      </rPr>
      <t xml:space="preserve"> as soon as reasonably practical to the occurrence). </t>
    </r>
  </si>
  <si>
    <r>
      <t xml:space="preserve">3. If uncertain whether a breach constitutes a </t>
    </r>
    <r>
      <rPr>
        <b/>
        <sz val="8"/>
        <color theme="1"/>
        <rFont val="Calibri Light"/>
        <family val="2"/>
        <scheme val="major"/>
      </rPr>
      <t>material compliance breach</t>
    </r>
    <r>
      <rPr>
        <sz val="8"/>
        <color theme="1"/>
        <rFont val="Calibri Light"/>
        <family val="2"/>
        <scheme val="major"/>
      </rPr>
      <t xml:space="preserve">, a </t>
    </r>
    <r>
      <rPr>
        <b/>
        <sz val="8"/>
        <color theme="1"/>
        <rFont val="Calibri Light"/>
        <family val="2"/>
        <scheme val="major"/>
      </rPr>
      <t xml:space="preserve">licensee </t>
    </r>
    <r>
      <rPr>
        <sz val="8"/>
        <color theme="1"/>
        <rFont val="Calibri Light"/>
        <family val="2"/>
        <scheme val="major"/>
      </rPr>
      <t>should err on the side of caution and classify the breach as material.</t>
    </r>
  </si>
  <si>
    <t>Year ending as at 30</t>
  </si>
  <si>
    <t/>
  </si>
  <si>
    <t>Proforma AR 2. Connection and customer numbers (OP4.1 - AR2.1) - Proforma AR 3.  Hardship - Data is to be provided only if available (OP2.2 - AR3.1)</t>
  </si>
  <si>
    <t>Provide description of material changes to operations</t>
  </si>
  <si>
    <t xml:space="preserve">Operational sustainability </t>
  </si>
  <si>
    <t>Compliance</t>
  </si>
  <si>
    <t>Type of material changes to operations</t>
  </si>
  <si>
    <t>Financial sustainability</t>
  </si>
  <si>
    <t>Reliability</t>
  </si>
  <si>
    <t>AR4.1-201</t>
  </si>
  <si>
    <t>AR4.1-202</t>
  </si>
  <si>
    <t>AR4.1-203</t>
  </si>
  <si>
    <t>AR4.1-204</t>
  </si>
  <si>
    <t>AR4.1-205</t>
  </si>
  <si>
    <t>AR4.1-206</t>
  </si>
  <si>
    <t>AR4.1-207</t>
  </si>
  <si>
    <t>AR4.1-208</t>
  </si>
  <si>
    <t>AR4.1-209</t>
  </si>
  <si>
    <t>AR4.1-210</t>
  </si>
  <si>
    <t>AR4.1-211</t>
  </si>
  <si>
    <t>AR4.1-212</t>
  </si>
  <si>
    <t>AR4.1-213</t>
  </si>
  <si>
    <t>AR4.1-214</t>
  </si>
  <si>
    <t>AR4.1-215</t>
  </si>
  <si>
    <t>Office holders</t>
  </si>
  <si>
    <t>PROFORMA AR1 – Office holders</t>
  </si>
  <si>
    <t>Proforma AR2 – Connection and customer numbers</t>
  </si>
  <si>
    <t xml:space="preserve">Customer number is determined by the number of end use account holders. For an entity that only holds a distribution licence, it refers to the number of distribution customers. For an entity that holds a combined distribution and retail licence, it refers to the number of retail customers.  </t>
  </si>
  <si>
    <t>Definitions:</t>
  </si>
  <si>
    <t>Proforma AR3 – Hardship  (Data is to be provided only if available)</t>
  </si>
  <si>
    <r>
      <t xml:space="preserve">Total number of </t>
    </r>
    <r>
      <rPr>
        <b/>
        <sz val="11"/>
        <color theme="1"/>
        <rFont val="Calibri Light"/>
        <family val="2"/>
        <scheme val="major"/>
      </rPr>
      <t>residential customers</t>
    </r>
    <r>
      <rPr>
        <sz val="11"/>
        <color theme="1"/>
        <rFont val="Calibri Light"/>
        <family val="2"/>
        <scheme val="major"/>
      </rPr>
      <t xml:space="preserve"> participating in a </t>
    </r>
    <r>
      <rPr>
        <b/>
        <sz val="11"/>
        <color theme="1"/>
        <rFont val="Calibri Light"/>
        <family val="2"/>
        <scheme val="major"/>
      </rPr>
      <t>financial hardship program</t>
    </r>
    <r>
      <rPr>
        <sz val="11"/>
        <color theme="1"/>
        <rFont val="Calibri Light"/>
        <family val="2"/>
        <scheme val="major"/>
      </rPr>
      <t xml:space="preserve"> as at 30 June</t>
    </r>
  </si>
  <si>
    <r>
      <t>Number of</t>
    </r>
    <r>
      <rPr>
        <b/>
        <sz val="11"/>
        <color theme="1"/>
        <rFont val="Calibri Light"/>
        <family val="2"/>
        <scheme val="major"/>
      </rPr>
      <t xml:space="preserve"> residential customers </t>
    </r>
    <r>
      <rPr>
        <sz val="11"/>
        <color theme="1"/>
        <rFont val="Calibri Light"/>
        <family val="2"/>
        <scheme val="major"/>
      </rPr>
      <t>who entered the</t>
    </r>
    <r>
      <rPr>
        <b/>
        <sz val="11"/>
        <color theme="1"/>
        <rFont val="Calibri Light"/>
        <family val="2"/>
        <scheme val="major"/>
      </rPr>
      <t xml:space="preserve"> financial hardship program</t>
    </r>
    <r>
      <rPr>
        <sz val="11"/>
        <color theme="1"/>
        <rFont val="Calibri Light"/>
        <family val="2"/>
        <scheme val="major"/>
      </rPr>
      <t xml:space="preserve"> during the year</t>
    </r>
  </si>
  <si>
    <r>
      <t xml:space="preserve">Number of </t>
    </r>
    <r>
      <rPr>
        <b/>
        <sz val="11"/>
        <color theme="1"/>
        <rFont val="Calibri Light"/>
        <family val="2"/>
        <scheme val="major"/>
      </rPr>
      <t>residential customers</t>
    </r>
    <r>
      <rPr>
        <sz val="11"/>
        <color theme="1"/>
        <rFont val="Calibri Light"/>
        <family val="2"/>
        <scheme val="major"/>
      </rPr>
      <t xml:space="preserve"> who successfully exited the </t>
    </r>
    <r>
      <rPr>
        <b/>
        <sz val="11"/>
        <color theme="1"/>
        <rFont val="Calibri Light"/>
        <family val="2"/>
        <scheme val="major"/>
      </rPr>
      <t>financial hardship program</t>
    </r>
    <r>
      <rPr>
        <sz val="11"/>
        <color theme="1"/>
        <rFont val="Calibri Light"/>
        <family val="2"/>
        <scheme val="major"/>
      </rPr>
      <t xml:space="preserve"> during the year</t>
    </r>
  </si>
  <si>
    <r>
      <t xml:space="preserve">Total number of </t>
    </r>
    <r>
      <rPr>
        <b/>
        <sz val="11"/>
        <color theme="1"/>
        <rFont val="Calibri Light"/>
        <family val="2"/>
        <scheme val="major"/>
      </rPr>
      <t>residential customers</t>
    </r>
    <r>
      <rPr>
        <sz val="11"/>
        <color theme="1"/>
        <rFont val="Calibri Light"/>
        <family val="2"/>
        <scheme val="major"/>
      </rPr>
      <t xml:space="preserve"> receiving a water </t>
    </r>
    <r>
      <rPr>
        <b/>
        <sz val="11"/>
        <color theme="1"/>
        <rFont val="Calibri Light"/>
        <family val="2"/>
        <scheme val="major"/>
      </rPr>
      <t>concession</t>
    </r>
    <r>
      <rPr>
        <sz val="11"/>
        <color theme="1"/>
        <rFont val="Calibri Light"/>
        <family val="2"/>
        <scheme val="major"/>
      </rPr>
      <t xml:space="preserve"> as at 30 June</t>
    </r>
  </si>
  <si>
    <r>
      <t>Total number of</t>
    </r>
    <r>
      <rPr>
        <b/>
        <sz val="11"/>
        <color theme="1"/>
        <rFont val="Calibri Light"/>
        <family val="2"/>
        <scheme val="major"/>
      </rPr>
      <t xml:space="preserve"> residential customers</t>
    </r>
    <r>
      <rPr>
        <sz val="11"/>
        <color theme="1"/>
        <rFont val="Calibri Light"/>
        <family val="2"/>
        <scheme val="major"/>
      </rPr>
      <t xml:space="preserve"> receiving a sewerage </t>
    </r>
    <r>
      <rPr>
        <b/>
        <sz val="11"/>
        <color theme="1"/>
        <rFont val="Calibri Light"/>
        <family val="2"/>
        <scheme val="major"/>
      </rPr>
      <t>concession</t>
    </r>
    <r>
      <rPr>
        <sz val="11"/>
        <color theme="1"/>
        <rFont val="Calibri Light"/>
        <family val="2"/>
        <scheme val="major"/>
      </rPr>
      <t xml:space="preserve"> as at 30 June</t>
    </r>
  </si>
  <si>
    <r>
      <t xml:space="preserve">Total number of </t>
    </r>
    <r>
      <rPr>
        <b/>
        <sz val="11"/>
        <color theme="1"/>
        <rFont val="Calibri Light"/>
        <family val="2"/>
        <scheme val="major"/>
      </rPr>
      <t>residential customers</t>
    </r>
    <r>
      <rPr>
        <sz val="11"/>
        <color theme="1"/>
        <rFont val="Calibri Light"/>
        <family val="2"/>
        <scheme val="major"/>
      </rPr>
      <t xml:space="preserve"> receiving an energy</t>
    </r>
    <r>
      <rPr>
        <b/>
        <sz val="11"/>
        <color theme="1"/>
        <rFont val="Calibri Light"/>
        <family val="2"/>
        <scheme val="major"/>
      </rPr>
      <t xml:space="preserve"> concession</t>
    </r>
    <r>
      <rPr>
        <sz val="11"/>
        <color theme="1"/>
        <rFont val="Calibri Light"/>
        <family val="2"/>
        <scheme val="major"/>
      </rPr>
      <t xml:space="preserve"> as at 30 June</t>
    </r>
  </si>
  <si>
    <r>
      <t xml:space="preserve">Total number of </t>
    </r>
    <r>
      <rPr>
        <b/>
        <sz val="11"/>
        <color theme="1"/>
        <rFont val="Calibri Light"/>
        <family val="2"/>
        <scheme val="major"/>
      </rPr>
      <t>residential customers</t>
    </r>
    <r>
      <rPr>
        <sz val="11"/>
        <color theme="1"/>
        <rFont val="Calibri Light"/>
        <family val="2"/>
        <scheme val="major"/>
      </rPr>
      <t xml:space="preserve"> on</t>
    </r>
    <r>
      <rPr>
        <b/>
        <sz val="11"/>
        <color theme="1"/>
        <rFont val="Calibri Light"/>
        <family val="2"/>
        <scheme val="major"/>
      </rPr>
      <t xml:space="preserve"> flexible payment arrangements</t>
    </r>
    <r>
      <rPr>
        <sz val="11"/>
        <color theme="1"/>
        <rFont val="Calibri Light"/>
        <family val="2"/>
        <scheme val="major"/>
      </rPr>
      <t xml:space="preserve"> as at 30 June</t>
    </r>
  </si>
  <si>
    <r>
      <t xml:space="preserve">Total number of </t>
    </r>
    <r>
      <rPr>
        <b/>
        <sz val="11"/>
        <color theme="1"/>
        <rFont val="Calibri Light"/>
        <family val="2"/>
        <scheme val="major"/>
      </rPr>
      <t xml:space="preserve">residential customers </t>
    </r>
    <r>
      <rPr>
        <sz val="11"/>
        <color theme="1"/>
        <rFont val="Calibri Light"/>
        <family val="2"/>
        <scheme val="major"/>
      </rPr>
      <t xml:space="preserve">on registered as </t>
    </r>
    <r>
      <rPr>
        <b/>
        <sz val="11"/>
        <color theme="1"/>
        <rFont val="Calibri Light"/>
        <family val="2"/>
        <scheme val="major"/>
      </rPr>
      <t>life support customers</t>
    </r>
    <r>
      <rPr>
        <sz val="11"/>
        <color theme="1"/>
        <rFont val="Calibri Light"/>
        <family val="2"/>
        <scheme val="major"/>
      </rPr>
      <t xml:space="preserve"> as at 30 June</t>
    </r>
  </si>
  <si>
    <t>Proforma AR4 – Material changes to operations</t>
  </si>
  <si>
    <t>Proforma AR5 – Material service issues</t>
  </si>
  <si>
    <t>AR4.1-101</t>
  </si>
  <si>
    <t>AR4.1-102</t>
  </si>
  <si>
    <t>AR4.1-103</t>
  </si>
  <si>
    <t>AR4.1-104</t>
  </si>
  <si>
    <t>AR4.1-105</t>
  </si>
  <si>
    <t>AR4.1-106</t>
  </si>
  <si>
    <t>AR4.1-107</t>
  </si>
  <si>
    <t>AR4.1-108</t>
  </si>
  <si>
    <t>AR4.1-109</t>
  </si>
  <si>
    <t>AR4.1-110</t>
  </si>
  <si>
    <t>AR4.1-111</t>
  </si>
  <si>
    <t>AR4.1-112</t>
  </si>
  <si>
    <t>AR4.1-113</t>
  </si>
  <si>
    <t>AR4.1-114</t>
  </si>
  <si>
    <t>AR4.1-115</t>
  </si>
  <si>
    <t>Proforma AR6 – Compliance breaches (including potential breaches)</t>
  </si>
  <si>
    <t>Types</t>
  </si>
  <si>
    <t>Other</t>
  </si>
  <si>
    <r>
      <t xml:space="preserve">Description of the </t>
    </r>
    <r>
      <rPr>
        <b/>
        <sz val="11"/>
        <color theme="1"/>
        <rFont val="Calibri Light"/>
        <family val="2"/>
        <scheme val="major"/>
      </rPr>
      <t>compliance breach</t>
    </r>
  </si>
  <si>
    <r>
      <t xml:space="preserve">How did the </t>
    </r>
    <r>
      <rPr>
        <b/>
        <sz val="11"/>
        <color theme="1"/>
        <rFont val="Calibri Light"/>
        <family val="2"/>
        <scheme val="major"/>
      </rPr>
      <t>compliance breach</t>
    </r>
    <r>
      <rPr>
        <sz val="11"/>
        <color theme="1"/>
        <rFont val="Calibri Light"/>
        <family val="2"/>
        <scheme val="major"/>
      </rPr>
      <t xml:space="preserve"> occur?</t>
    </r>
  </si>
  <si>
    <r>
      <t xml:space="preserve">How was the </t>
    </r>
    <r>
      <rPr>
        <b/>
        <sz val="11"/>
        <color theme="1"/>
        <rFont val="Calibri Light"/>
        <family val="2"/>
        <scheme val="major"/>
      </rPr>
      <t>compliance breach</t>
    </r>
    <r>
      <rPr>
        <sz val="11"/>
        <color theme="1"/>
        <rFont val="Calibri Light"/>
        <family val="2"/>
        <scheme val="major"/>
      </rPr>
      <t xml:space="preserve"> (or how will it be) rectified? What were (or are) the timeframes around the rectification process?</t>
    </r>
  </si>
  <si>
    <r>
      <t xml:space="preserve">How did the </t>
    </r>
    <r>
      <rPr>
        <b/>
        <sz val="11"/>
        <color theme="1"/>
        <rFont val="Calibri Light"/>
        <family val="2"/>
        <scheme val="major"/>
      </rPr>
      <t>compliance breach</t>
    </r>
    <r>
      <rPr>
        <sz val="11"/>
        <color theme="1"/>
        <rFont val="Calibri Light"/>
        <family val="2"/>
        <scheme val="major"/>
      </rPr>
      <t xml:space="preserve"> impact customers and/or any other entities?</t>
    </r>
  </si>
  <si>
    <r>
      <t xml:space="preserve">What measures have been taken to prevent the </t>
    </r>
    <r>
      <rPr>
        <b/>
        <sz val="11"/>
        <color theme="1"/>
        <rFont val="Calibri Light"/>
        <family val="2"/>
        <scheme val="major"/>
      </rPr>
      <t>compliance breach</t>
    </r>
    <r>
      <rPr>
        <sz val="11"/>
        <color theme="1"/>
        <rFont val="Calibri Light"/>
        <family val="2"/>
        <scheme val="major"/>
      </rPr>
      <t xml:space="preserve"> re-occurring or mitigating the effects of any future occurrence?</t>
    </r>
  </si>
  <si>
    <t>Additional Information
(Please refer to Guidance No.1)</t>
  </si>
  <si>
    <t>reporting@escosa.sa.gov.au</t>
  </si>
  <si>
    <r>
      <rPr>
        <b/>
        <sz val="12"/>
        <color theme="1"/>
        <rFont val="Calibri"/>
        <family val="2"/>
        <scheme val="minor"/>
      </rPr>
      <t>Please complete the details in the boxes below, and ensure the data is approved and signed in accordance with clause 2.3.3 of the Regulatory Reporting Requirements for Small-scale Networks Guideline No. 5 (Guideline No. 5) prior to submission to the Commission by no later than 31 August immediately following the end of the year. 
Submit to</t>
    </r>
    <r>
      <rPr>
        <b/>
        <sz val="12"/>
        <rFont val="Calibri"/>
        <family val="2"/>
        <scheme val="minor"/>
      </rPr>
      <t xml:space="preserve"> </t>
    </r>
    <r>
      <rPr>
        <b/>
        <u val="single"/>
        <sz val="12"/>
        <color rgb="FF0070C0"/>
        <rFont val="Calibri"/>
        <family val="2"/>
        <scheme val="minor"/>
      </rPr>
      <t>reporting@escosa.sa.gov.au</t>
    </r>
  </si>
  <si>
    <r>
      <rPr>
        <b/>
        <sz val="10"/>
        <color theme="1"/>
        <rFont val="Calibri Light"/>
        <family val="2"/>
        <scheme val="major"/>
      </rPr>
      <t>General Guidance:</t>
    </r>
    <r>
      <rPr>
        <sz val="10"/>
        <color theme="1"/>
        <rFont val="Calibri Light"/>
        <family val="2"/>
        <scheme val="major"/>
      </rPr>
      <t xml:space="preserve">
1. The term</t>
    </r>
    <r>
      <rPr>
        <b/>
        <sz val="10"/>
        <color theme="1"/>
        <rFont val="Calibri Light"/>
        <family val="2"/>
        <scheme val="major"/>
      </rPr>
      <t>‘office holder’</t>
    </r>
    <r>
      <rPr>
        <sz val="10"/>
        <color theme="1"/>
        <rFont val="Calibri Light"/>
        <family val="2"/>
        <scheme val="major"/>
      </rPr>
      <t xml:space="preserve"> are defined in Schedule 1 of Guideline No. 5.</t>
    </r>
  </si>
  <si>
    <r>
      <rPr>
        <b/>
        <sz val="9"/>
        <color theme="1"/>
        <rFont val="Calibri Light"/>
        <family val="2"/>
        <scheme val="major"/>
      </rPr>
      <t xml:space="preserve">Non-residential </t>
    </r>
    <r>
      <rPr>
        <sz val="9"/>
        <color theme="1"/>
        <rFont val="Calibri Light"/>
        <family val="2"/>
        <scheme val="major"/>
      </rPr>
      <t xml:space="preserve">means circumstances where a </t>
    </r>
    <r>
      <rPr>
        <b/>
        <sz val="9"/>
        <color theme="1"/>
        <rFont val="Calibri Light"/>
        <family val="2"/>
        <scheme val="major"/>
      </rPr>
      <t>retail service</t>
    </r>
    <r>
      <rPr>
        <sz val="9"/>
        <color theme="1"/>
        <rFont val="Calibri Light"/>
        <family val="2"/>
        <scheme val="major"/>
      </rPr>
      <t xml:space="preserve"> is acquired for purposes other than residential</t>
    </r>
  </si>
  <si>
    <r>
      <rPr>
        <b/>
        <sz val="9"/>
        <color theme="1"/>
        <rFont val="Calibri Light"/>
        <family val="2"/>
        <scheme val="major"/>
      </rPr>
      <t>Residential</t>
    </r>
    <r>
      <rPr>
        <sz val="9"/>
        <color theme="1"/>
        <rFont val="Calibri Light"/>
        <family val="2"/>
        <scheme val="major"/>
      </rPr>
      <t xml:space="preserve"> means circumstances where a</t>
    </r>
    <r>
      <rPr>
        <b/>
        <sz val="9"/>
        <color theme="1"/>
        <rFont val="Calibri Light"/>
        <family val="2"/>
        <scheme val="major"/>
      </rPr>
      <t xml:space="preserve"> retail service</t>
    </r>
    <r>
      <rPr>
        <sz val="9"/>
        <color theme="1"/>
        <rFont val="Calibri Light"/>
        <family val="2"/>
        <scheme val="major"/>
      </rPr>
      <t xml:space="preserve"> is acquired primarily for domestic use</t>
    </r>
  </si>
  <si>
    <t>Electricity</t>
  </si>
  <si>
    <r>
      <t xml:space="preserve">1. </t>
    </r>
    <r>
      <rPr>
        <b/>
        <sz val="8"/>
        <color theme="1"/>
        <rFont val="Calibri Light"/>
        <family val="2"/>
        <scheme val="major"/>
      </rPr>
      <t>Water retail licensees</t>
    </r>
    <r>
      <rPr>
        <sz val="8"/>
        <color theme="1"/>
        <rFont val="Calibri Light"/>
        <family val="2"/>
        <scheme val="major"/>
      </rPr>
      <t xml:space="preserve"> include water (including drinking and non-drinking water) and sewerage (including </t>
    </r>
    <r>
      <rPr>
        <b/>
        <sz val="8"/>
        <color theme="1"/>
        <rFont val="Calibri Light"/>
        <family val="2"/>
        <scheme val="major"/>
      </rPr>
      <t>CWMS</t>
    </r>
    <r>
      <rPr>
        <sz val="8"/>
        <color theme="1"/>
        <rFont val="Calibri Light"/>
        <family val="2"/>
        <scheme val="major"/>
      </rPr>
      <t xml:space="preserve">) retail </t>
    </r>
    <r>
      <rPr>
        <b/>
        <sz val="8"/>
        <color theme="1"/>
        <rFont val="Calibri Light"/>
        <family val="2"/>
        <scheme val="major"/>
      </rPr>
      <t>licensees</t>
    </r>
    <r>
      <rPr>
        <sz val="8"/>
        <color theme="1"/>
        <rFont val="Calibri Light"/>
        <family val="2"/>
        <scheme val="major"/>
      </rPr>
      <t>.</t>
    </r>
  </si>
  <si>
    <r>
      <t>6. A</t>
    </r>
    <r>
      <rPr>
        <b/>
        <sz val="8"/>
        <color theme="1"/>
        <rFont val="Calibri Light"/>
        <family val="2"/>
        <scheme val="major"/>
      </rPr>
      <t xml:space="preserve"> life support customer</t>
    </r>
    <r>
      <rPr>
        <sz val="8"/>
        <color theme="1"/>
        <rFont val="Calibri Light"/>
        <family val="2"/>
        <scheme val="major"/>
      </rPr>
      <t xml:space="preserve"> means a </t>
    </r>
    <r>
      <rPr>
        <b/>
        <sz val="8"/>
        <color theme="1"/>
        <rFont val="Calibri Light"/>
        <family val="2"/>
        <scheme val="major"/>
      </rPr>
      <t>customer</t>
    </r>
    <r>
      <rPr>
        <sz val="8"/>
        <color theme="1"/>
        <rFont val="Calibri Light"/>
        <family val="2"/>
        <scheme val="major"/>
      </rPr>
      <t xml:space="preserve"> who is a registered user of </t>
    </r>
    <r>
      <rPr>
        <b/>
        <sz val="8"/>
        <color theme="1"/>
        <rFont val="Calibri Light"/>
        <family val="2"/>
        <scheme val="major"/>
      </rPr>
      <t>life support equipment</t>
    </r>
    <r>
      <rPr>
        <sz val="8"/>
        <color theme="1"/>
        <rFont val="Calibri Light"/>
        <family val="2"/>
        <scheme val="major"/>
      </rPr>
      <t xml:space="preserve"> with the licensee.</t>
    </r>
  </si>
  <si>
    <t>Retailer Name</t>
  </si>
  <si>
    <t>Adelaide Hills Council</t>
  </si>
  <si>
    <t>Adelaide Plains Council</t>
  </si>
  <si>
    <t>Alano Utilities Pty Ltd</t>
  </si>
  <si>
    <t>Alexandrina Council</t>
  </si>
  <si>
    <t>Berri Barmera Council</t>
  </si>
  <si>
    <t>Cape Jaffa Anchorage Essential Services Pty Ltd</t>
  </si>
  <si>
    <t xml:space="preserve">City of Onkaparinga - sewerage </t>
  </si>
  <si>
    <t>City of Onkaparinga - water</t>
  </si>
  <si>
    <t>City of Playford</t>
  </si>
  <si>
    <t>City of Port Adelaide Enfield</t>
  </si>
  <si>
    <t>City of Port Lincoln</t>
  </si>
  <si>
    <t>City of Salisbury</t>
  </si>
  <si>
    <t>City of Tea Tree Gully</t>
  </si>
  <si>
    <t xml:space="preserve">Clare &amp; Gilbert Valleys Council </t>
  </si>
  <si>
    <t xml:space="preserve">Coorong District Council </t>
  </si>
  <si>
    <t>Copper Coast Council</t>
  </si>
  <si>
    <t>District Council of Barunga West</t>
  </si>
  <si>
    <t>District Council of Ceduna</t>
  </si>
  <si>
    <t>District Council of Cleve - Arno Bay</t>
  </si>
  <si>
    <t>District Council of Cleve - Cleve</t>
  </si>
  <si>
    <t>District Council of Elliston</t>
  </si>
  <si>
    <t>District Council of Franklin Harbour</t>
  </si>
  <si>
    <t xml:space="preserve">District Council of Grant  </t>
  </si>
  <si>
    <t>District Council of Karoonda East Murray</t>
  </si>
  <si>
    <t xml:space="preserve">District Council of Kimba </t>
  </si>
  <si>
    <t>District Council of Lower Eyre Peninsula</t>
  </si>
  <si>
    <t xml:space="preserve">District Council of Loxton Waikerie </t>
  </si>
  <si>
    <t xml:space="preserve">District Council of Mount Barker </t>
  </si>
  <si>
    <t xml:space="preserve">District Council of Mount Remarkable </t>
  </si>
  <si>
    <t xml:space="preserve">District Council of Orroroo Carrieton </t>
  </si>
  <si>
    <t>District Council of Peterborough</t>
  </si>
  <si>
    <t>District Council of Robe</t>
  </si>
  <si>
    <t xml:space="preserve">District Council of Streaky Bay </t>
  </si>
  <si>
    <t xml:space="preserve">District Council of Tumby Bay </t>
  </si>
  <si>
    <t>ERA Water</t>
  </si>
  <si>
    <t>F.B. Pipeline Pty Ltd</t>
  </si>
  <si>
    <t>Kangaroo Island Council</t>
  </si>
  <si>
    <t xml:space="preserve">Kingston District Council </t>
  </si>
  <si>
    <t xml:space="preserve">Light Regional Council </t>
  </si>
  <si>
    <t>Lightsview ReWater Supply Co Pty Ltd</t>
  </si>
  <si>
    <t>Michell Infrastructure Pty Ltd</t>
  </si>
  <si>
    <t xml:space="preserve">Mid Murray Council </t>
  </si>
  <si>
    <t>Monarto Water Network Ltd</t>
  </si>
  <si>
    <t xml:space="preserve">Naracoorte Lucindale Council </t>
  </si>
  <si>
    <t xml:space="preserve">Northern Areas Council </t>
  </si>
  <si>
    <t xml:space="preserve">Port Augusta City Council   </t>
  </si>
  <si>
    <t xml:space="preserve">Port Pirie Regional Council </t>
  </si>
  <si>
    <t xml:space="preserve">Regional Council of Goyder - Burra </t>
  </si>
  <si>
    <t xml:space="preserve">Regional Council of Goyder - Eudunda </t>
  </si>
  <si>
    <t>Renmark Paringa Council</t>
  </si>
  <si>
    <t>Robusto Investments Pty Ltd</t>
  </si>
  <si>
    <t xml:space="preserve">Rural City of Murray Bridge </t>
  </si>
  <si>
    <t xml:space="preserve">Southern Mallee District Council </t>
  </si>
  <si>
    <t xml:space="preserve">Tatiara District Council </t>
  </si>
  <si>
    <t>The Barossa Council</t>
  </si>
  <si>
    <t xml:space="preserve">The City of Charles Sturt </t>
  </si>
  <si>
    <t>The Corporation of the City of Marion</t>
  </si>
  <si>
    <t>The Corporation of the City of Whyalla</t>
  </si>
  <si>
    <t>The Flinders Ranges Council - Hawker</t>
  </si>
  <si>
    <t>The Flinders Ranges Council - Quorn</t>
  </si>
  <si>
    <t xml:space="preserve">Wakefield Regional Council </t>
  </si>
  <si>
    <t xml:space="preserve">Wattle Range Council </t>
  </si>
  <si>
    <t>Wudinna District Council</t>
  </si>
  <si>
    <t xml:space="preserve">Yorke Peninsula Council </t>
  </si>
  <si>
    <t>Code</t>
  </si>
  <si>
    <t>AHC</t>
  </si>
  <si>
    <t>APC</t>
  </si>
  <si>
    <t>ALA</t>
  </si>
  <si>
    <t>ALE</t>
  </si>
  <si>
    <t>BER</t>
  </si>
  <si>
    <t>BHP</t>
  </si>
  <si>
    <t>CJA</t>
  </si>
  <si>
    <t>ONS</t>
  </si>
  <si>
    <t>ONW</t>
  </si>
  <si>
    <t>PLA</t>
  </si>
  <si>
    <t>PAE</t>
  </si>
  <si>
    <t>PLI</t>
  </si>
  <si>
    <t>SAL</t>
  </si>
  <si>
    <t>TTG</t>
  </si>
  <si>
    <t>CGV</t>
  </si>
  <si>
    <t>COR</t>
  </si>
  <si>
    <t>COP</t>
  </si>
  <si>
    <t>CPW</t>
  </si>
  <si>
    <t>BAW</t>
  </si>
  <si>
    <t>CED</t>
  </si>
  <si>
    <t>CLA</t>
  </si>
  <si>
    <t>CLC</t>
  </si>
  <si>
    <t>COO</t>
  </si>
  <si>
    <t>ELL</t>
  </si>
  <si>
    <t>FRA</t>
  </si>
  <si>
    <t>GRA</t>
  </si>
  <si>
    <t>KEM</t>
  </si>
  <si>
    <t>KIM</t>
  </si>
  <si>
    <t>LEP</t>
  </si>
  <si>
    <t>LOX</t>
  </si>
  <si>
    <t>MBA</t>
  </si>
  <si>
    <t>MRE</t>
  </si>
  <si>
    <t>ORR</t>
  </si>
  <si>
    <t>PET</t>
  </si>
  <si>
    <t>ROB</t>
  </si>
  <si>
    <t>STR</t>
  </si>
  <si>
    <t>TUM</t>
  </si>
  <si>
    <t>ERA</t>
  </si>
  <si>
    <t>FBP</t>
  </si>
  <si>
    <t>KAN</t>
  </si>
  <si>
    <t>KIN</t>
  </si>
  <si>
    <t>LIT</t>
  </si>
  <si>
    <t>LRS</t>
  </si>
  <si>
    <t>MII</t>
  </si>
  <si>
    <t>MMC</t>
  </si>
  <si>
    <t>MON</t>
  </si>
  <si>
    <t>ROX</t>
  </si>
  <si>
    <t>NAR</t>
  </si>
  <si>
    <t>NAC</t>
  </si>
  <si>
    <t>PAU</t>
  </si>
  <si>
    <t>PPI</t>
  </si>
  <si>
    <t>GOB</t>
  </si>
  <si>
    <t>GOE</t>
  </si>
  <si>
    <t>REN</t>
  </si>
  <si>
    <t>RIN</t>
  </si>
  <si>
    <t>MUB</t>
  </si>
  <si>
    <t>SMD</t>
  </si>
  <si>
    <t>TAT</t>
  </si>
  <si>
    <t>BAR</t>
  </si>
  <si>
    <t>CHA</t>
  </si>
  <si>
    <t>MAR</t>
  </si>
  <si>
    <t>WHY</t>
  </si>
  <si>
    <t>FRH</t>
  </si>
  <si>
    <t>FRQ</t>
  </si>
  <si>
    <t>WAK</t>
  </si>
  <si>
    <t>WAT</t>
  </si>
  <si>
    <t>WUD</t>
  </si>
  <si>
    <t>YOR</t>
  </si>
  <si>
    <t>Industry</t>
  </si>
  <si>
    <t>Water</t>
  </si>
  <si>
    <t>Dalfoam Pty Ltd</t>
  </si>
  <si>
    <t>Environmental Land Services (Aust) Pty Ltd</t>
  </si>
  <si>
    <t>Jeril Enterprises Pty Ltd</t>
  </si>
  <si>
    <t>Fairmont Utilities Pty Ltd</t>
  </si>
  <si>
    <t>NWIC Pty Ltd</t>
  </si>
  <si>
    <t>NWC</t>
  </si>
  <si>
    <t>FAI</t>
  </si>
  <si>
    <t>District Council of Coober Pedy (Water)</t>
  </si>
  <si>
    <t>BHP Billiton Olympic Dam Corporation Pty Ltd (Water)</t>
  </si>
  <si>
    <t>Municipal Council of Roxby Downs (Water)</t>
  </si>
  <si>
    <t>Australian Gas Networks Limited</t>
  </si>
  <si>
    <t>CPE Tonsley Pty Ltd (Gas)</t>
  </si>
  <si>
    <t>Enerven Energy Infrastructure Pty Ltd</t>
  </si>
  <si>
    <t>One Steel Manufacturing Pty Ltd</t>
  </si>
  <si>
    <t>BHP Billiton Olympic Dam Corporation Pty Ltd (Electricity)</t>
  </si>
  <si>
    <t>CPE Tonsley Pty Ltd (Electricity)</t>
  </si>
  <si>
    <t>Municipal Council of Roxby Downs (Electricity)</t>
  </si>
  <si>
    <t>District Council of Coober Pedy (Electricity)</t>
  </si>
  <si>
    <r>
      <t xml:space="preserve">2. </t>
    </r>
    <r>
      <rPr>
        <b/>
        <sz val="8"/>
        <color theme="1"/>
        <rFont val="Calibri Light"/>
        <family val="2"/>
        <scheme val="major"/>
      </rPr>
      <t>Financial hardship</t>
    </r>
    <r>
      <rPr>
        <sz val="8"/>
        <color theme="1"/>
        <rFont val="Calibri Light"/>
        <family val="2"/>
        <scheme val="major"/>
      </rPr>
      <t xml:space="preserve"> </t>
    </r>
    <r>
      <rPr>
        <b/>
        <sz val="8"/>
        <color theme="1"/>
        <rFont val="Calibri Light"/>
        <family val="2"/>
        <scheme val="major"/>
      </rPr>
      <t>program</t>
    </r>
    <r>
      <rPr>
        <sz val="8"/>
        <color theme="1"/>
        <rFont val="Calibri Light"/>
        <family val="2"/>
        <scheme val="major"/>
      </rPr>
      <t xml:space="preserve"> means a program that supports a</t>
    </r>
    <r>
      <rPr>
        <b/>
        <sz val="8"/>
        <color theme="1"/>
        <rFont val="Calibri Light"/>
        <family val="2"/>
        <scheme val="major"/>
      </rPr>
      <t xml:space="preserve"> customer </t>
    </r>
    <r>
      <rPr>
        <sz val="8"/>
        <color theme="1"/>
        <rFont val="Calibri Light"/>
        <family val="2"/>
        <scheme val="major"/>
      </rPr>
      <t>to make payments towards an account, where the customer may be unable to pay all or some of the account by the due date due to financial difficulty</t>
    </r>
  </si>
  <si>
    <r>
      <rPr>
        <sz val="11"/>
        <rFont val="Calibri"/>
        <family val="2"/>
        <scheme val="minor"/>
      </rPr>
      <t>Please note if an entity holds more than one licence for which</t>
    </r>
    <r>
      <rPr>
        <sz val="11"/>
        <color theme="10"/>
        <rFont val="Calibri"/>
        <family val="2"/>
        <scheme val="minor"/>
      </rPr>
      <t xml:space="preserve"> </t>
    </r>
    <r>
      <rPr>
        <u val="single"/>
        <sz val="11"/>
        <color theme="10"/>
        <rFont val="Calibri"/>
        <family val="2"/>
        <scheme val="minor"/>
      </rPr>
      <t>Guideline No.5</t>
    </r>
    <r>
      <rPr>
        <sz val="11"/>
        <color theme="10"/>
        <rFont val="Calibri"/>
        <family val="2"/>
        <scheme val="minor"/>
      </rPr>
      <t xml:space="preserve"> </t>
    </r>
    <r>
      <rPr>
        <sz val="11"/>
        <rFont val="Calibri"/>
        <family val="2"/>
        <scheme val="minor"/>
      </rPr>
      <t xml:space="preserve">applies (see clause 1.2.1) a separate Annual Return must be submitted for each licensee. </t>
    </r>
  </si>
  <si>
    <r>
      <t>4. Further information on a</t>
    </r>
    <r>
      <rPr>
        <sz val="9"/>
        <rFont val="Calibri Light"/>
        <family val="2"/>
        <scheme val="major"/>
      </rPr>
      <t xml:space="preserve"> </t>
    </r>
    <r>
      <rPr>
        <b/>
        <sz val="9"/>
        <rFont val="Calibri Light"/>
        <family val="2"/>
        <scheme val="major"/>
      </rPr>
      <t>material change to operations</t>
    </r>
    <r>
      <rPr>
        <sz val="9"/>
        <color theme="1"/>
        <rFont val="Calibri Light"/>
        <family val="2"/>
        <scheme val="major"/>
      </rPr>
      <t xml:space="preserve"> please refer to </t>
    </r>
    <r>
      <rPr>
        <u val="single"/>
        <sz val="9"/>
        <color rgb="FF015579"/>
        <rFont val="Calibri Light"/>
        <family val="2"/>
        <scheme val="major"/>
      </rPr>
      <t>Small-scale Networks Bulletin no 7 - Materiality</t>
    </r>
  </si>
  <si>
    <r>
      <t>5. Further information on a</t>
    </r>
    <r>
      <rPr>
        <sz val="8"/>
        <rFont val="Calibri Light"/>
        <family val="2"/>
        <scheme val="major"/>
      </rPr>
      <t xml:space="preserve"> </t>
    </r>
    <r>
      <rPr>
        <b/>
        <sz val="8"/>
        <rFont val="Calibri Light"/>
        <family val="2"/>
        <scheme val="major"/>
      </rPr>
      <t>material compliance breach</t>
    </r>
    <r>
      <rPr>
        <sz val="8"/>
        <color theme="1"/>
        <rFont val="Calibri Light"/>
        <family val="2"/>
        <scheme val="major"/>
      </rPr>
      <t xml:space="preserve"> please refer to </t>
    </r>
    <r>
      <rPr>
        <u val="single"/>
        <sz val="8"/>
        <color rgb="FF015579"/>
        <rFont val="Calibri Light"/>
        <family val="2"/>
        <scheme val="major"/>
      </rPr>
      <t>Small-scale Networks Bulletin no 7 - Materiality</t>
    </r>
  </si>
  <si>
    <r>
      <t>5. Further information on a</t>
    </r>
    <r>
      <rPr>
        <sz val="8"/>
        <rFont val="Calibri Light"/>
        <family val="2"/>
        <scheme val="major"/>
      </rPr>
      <t xml:space="preserve"> </t>
    </r>
    <r>
      <rPr>
        <b/>
        <sz val="8"/>
        <rFont val="Calibri Light"/>
        <family val="2"/>
        <scheme val="major"/>
      </rPr>
      <t>material service issue</t>
    </r>
    <r>
      <rPr>
        <sz val="8"/>
        <color theme="1"/>
        <rFont val="Calibri Light"/>
        <family val="2"/>
        <scheme val="major"/>
      </rPr>
      <t xml:space="preserve"> please refer to </t>
    </r>
    <r>
      <rPr>
        <u val="single"/>
        <sz val="8"/>
        <color rgb="FF015579"/>
        <rFont val="Calibri Light"/>
        <family val="2"/>
        <scheme val="major"/>
      </rPr>
      <t>Small-scale Networks Bulletin no 7 - Materiality</t>
    </r>
  </si>
  <si>
    <t>Reporting year</t>
  </si>
  <si>
    <r>
      <t xml:space="preserve">Description of the </t>
    </r>
    <r>
      <rPr>
        <b/>
        <sz val="11"/>
        <color theme="1"/>
        <rFont val="Calibri Light"/>
        <family val="2"/>
        <scheme val="major"/>
      </rPr>
      <t>material service issue</t>
    </r>
    <r>
      <rPr>
        <sz val="11"/>
        <color theme="1"/>
        <rFont val="Calibri Light"/>
        <family val="2"/>
        <scheme val="major"/>
      </rPr>
      <t xml:space="preserve"> (eg a major unplanned interruption, or a matter that causes frequent planned or unplanned interruptions to its service)</t>
    </r>
  </si>
  <si>
    <t>Licensee comments on the material service issue 11</t>
  </si>
  <si>
    <t>Licensee comments on the material service issue 12</t>
  </si>
  <si>
    <t>Licensee comments on the material service issue 13</t>
  </si>
  <si>
    <t>Licensee comments on the material service issue 14</t>
  </si>
  <si>
    <t>Licensee comments on the material service issue 15</t>
  </si>
  <si>
    <t>Licensee comments on the material service issue 16</t>
  </si>
  <si>
    <t>Licensee comments on the material service issue 17</t>
  </si>
  <si>
    <t>Licensee comments on the material service issue 18</t>
  </si>
  <si>
    <t>Licensee comments on the material service issue 19</t>
  </si>
  <si>
    <t>Licensee comments on the material service issue 20</t>
  </si>
  <si>
    <t>AR5.1-2001</t>
  </si>
  <si>
    <t>AR5.1-2002</t>
  </si>
  <si>
    <t>AR5.1-2003</t>
  </si>
  <si>
    <t>AR5.1-2004</t>
  </si>
  <si>
    <t>AR5.1-2005</t>
  </si>
  <si>
    <t>AR5.1-2006</t>
  </si>
  <si>
    <t>AR5.1-3001</t>
  </si>
  <si>
    <t>AR5.1-3002</t>
  </si>
  <si>
    <t>AR5.1-3003</t>
  </si>
  <si>
    <t>AR5.1-3004</t>
  </si>
  <si>
    <t>AR5.1-3005</t>
  </si>
  <si>
    <t>AR5.1-3006</t>
  </si>
  <si>
    <t>AR5.1-4001</t>
  </si>
  <si>
    <t>AR5.1-4002</t>
  </si>
  <si>
    <t>AR5.1-4003</t>
  </si>
  <si>
    <t>AR5.1-4004</t>
  </si>
  <si>
    <t>AR5.1-4005</t>
  </si>
  <si>
    <t>AR5.1-4006</t>
  </si>
  <si>
    <t>AR5.1-5001</t>
  </si>
  <si>
    <t>AR5.1-5002</t>
  </si>
  <si>
    <t>AR5.1-5003</t>
  </si>
  <si>
    <t>AR5.1-5004</t>
  </si>
  <si>
    <t>AR5.1-5005</t>
  </si>
  <si>
    <t>AR5.1-5006</t>
  </si>
  <si>
    <t>AR5.1-6001</t>
  </si>
  <si>
    <t>AR5.1-6002</t>
  </si>
  <si>
    <t>AR5.1-6003</t>
  </si>
  <si>
    <t>AR5.1-6004</t>
  </si>
  <si>
    <t>AR5.1-6005</t>
  </si>
  <si>
    <t>AR5.1-6006</t>
  </si>
  <si>
    <t>AR5.1-7001</t>
  </si>
  <si>
    <t>AR5.1-7002</t>
  </si>
  <si>
    <t>AR5.1-7003</t>
  </si>
  <si>
    <t>AR5.1-7004</t>
  </si>
  <si>
    <t>AR5.1-7005</t>
  </si>
  <si>
    <t>AR5.1-7006</t>
  </si>
  <si>
    <t>AR5.1-8001</t>
  </si>
  <si>
    <t>AR5.1-8002</t>
  </si>
  <si>
    <t>AR5.1-8003</t>
  </si>
  <si>
    <t>AR5.1-8004</t>
  </si>
  <si>
    <t>AR5.1-8005</t>
  </si>
  <si>
    <t>AR5.1-8006</t>
  </si>
  <si>
    <t>AR5.1-9001</t>
  </si>
  <si>
    <t>AR5.1-9002</t>
  </si>
  <si>
    <t>AR5.1-9003</t>
  </si>
  <si>
    <t>AR5.1-9004</t>
  </si>
  <si>
    <t>AR5.1-9005</t>
  </si>
  <si>
    <t>AR5.1-9006</t>
  </si>
  <si>
    <t>AR5.1-10001</t>
  </si>
  <si>
    <t>AR5.1-10002</t>
  </si>
  <si>
    <t>AR5.1-10003</t>
  </si>
  <si>
    <t>AR5.1-10004</t>
  </si>
  <si>
    <t>AR5.1-10005</t>
  </si>
  <si>
    <t>AR5.1-10006</t>
  </si>
  <si>
    <t>AR5.1-20001</t>
  </si>
  <si>
    <t>AR5.1-20002</t>
  </si>
  <si>
    <t>AR5.1-20003</t>
  </si>
  <si>
    <t>AR5.1-20004</t>
  </si>
  <si>
    <t>AR5.1-20005</t>
  </si>
  <si>
    <t>AR5.1-20006</t>
  </si>
  <si>
    <t>1 July 2022 to 30 June 2023</t>
  </si>
  <si>
    <t>AR1.1-116</t>
  </si>
  <si>
    <t>AGNSGD</t>
  </si>
  <si>
    <t>Gas</t>
  </si>
  <si>
    <t>BHPSED</t>
  </si>
  <si>
    <t>Cowell Electric Supply Pty Ltd Iron Knob Pimba</t>
  </si>
  <si>
    <t>COWSED</t>
  </si>
  <si>
    <t>CPESED</t>
  </si>
  <si>
    <t>CPESGD</t>
  </si>
  <si>
    <t>DALSER</t>
  </si>
  <si>
    <t>COOSER</t>
  </si>
  <si>
    <t>Elgas Limited (distribution)</t>
  </si>
  <si>
    <t>ELGSGD</t>
  </si>
  <si>
    <t>ENESED</t>
  </si>
  <si>
    <t>ELSSGD</t>
  </si>
  <si>
    <t>JERSER</t>
  </si>
  <si>
    <t>ROXSED</t>
  </si>
  <si>
    <t>ONESED</t>
  </si>
  <si>
    <t>Origin Energy LPG Limited</t>
  </si>
  <si>
    <t>ORISGD</t>
  </si>
  <si>
    <t>OZ Minerals Prominent Hill Operations Pty Ltd</t>
  </si>
  <si>
    <t>OZMSET</t>
  </si>
  <si>
    <t>Elgas Limited (retail)</t>
  </si>
  <si>
    <t>ELGSGR</t>
  </si>
  <si>
    <t>Origin Energy Retail Limited</t>
  </si>
  <si>
    <t>ORISGR</t>
  </si>
  <si>
    <t>Cowell Electric Supply Pty Ltd RAES</t>
  </si>
  <si>
    <t>COWSER</t>
  </si>
  <si>
    <t>CPE Tonsley Pty Ltd (Water)</t>
  </si>
  <si>
    <t>AR1.1-216</t>
  </si>
  <si>
    <t>AR1.1-316</t>
  </si>
  <si>
    <t>AR1.1-416</t>
  </si>
  <si>
    <t>AR2.1-201</t>
  </si>
  <si>
    <t>AR2.1-202</t>
  </si>
  <si>
    <t>AR2.1-203</t>
  </si>
  <si>
    <t>Commission Contact: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</si>
</sst>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77" formatCode="mmm\-yy"/>
  </numFmts>
  <fonts count="53">
    <font>
      <sz val="11"/>
      <color theme="1"/>
      <name val="Calibri"/>
      <family val="2"/>
      <scheme val="minor"/>
    </font>
    <font>
      <sz val="10"/>
      <name val="Arial"/>
      <family val="2"/>
    </font>
    <font>
      <sz val="8"/>
      <name val="Calibri"/>
      <family val="2"/>
      <scheme val="minor"/>
    </font>
    <font>
      <sz val="11"/>
      <name val="Calibri"/>
      <family val="2"/>
      <scheme val="minor"/>
    </font>
    <font>
      <b/>
      <sz val="11"/>
      <name val="Calibri"/>
      <family val="2"/>
      <scheme val="minor"/>
    </font>
    <font>
      <b/>
      <sz val="12"/>
      <name val="Calibri"/>
      <family val="2"/>
      <scheme val="minor"/>
    </font>
    <font>
      <b/>
      <u val="single"/>
      <sz val="12"/>
      <color rgb="FF0070C0"/>
      <name val="Calibri"/>
      <family val="2"/>
      <scheme val="minor"/>
    </font>
    <font>
      <u val="single"/>
      <sz val="10"/>
      <color indexed="12"/>
      <name val="Arial"/>
      <family val="2"/>
    </font>
    <font>
      <b/>
      <sz val="11"/>
      <color theme="1"/>
      <name val="Calibri Light"/>
      <family val="2"/>
      <scheme val="major"/>
    </font>
    <font>
      <sz val="11"/>
      <color theme="1"/>
      <name val="Calibri Light"/>
      <family val="2"/>
      <scheme val="major"/>
    </font>
    <font>
      <b/>
      <i/>
      <sz val="16"/>
      <color theme="4" tint="-0.24997000396251678"/>
      <name val="Calibri Light"/>
      <family val="2"/>
      <scheme val="major"/>
    </font>
    <font>
      <b/>
      <sz val="11"/>
      <color theme="0"/>
      <name val="Calibri Light"/>
      <family val="2"/>
      <scheme val="major"/>
    </font>
    <font>
      <sz val="9"/>
      <color theme="1"/>
      <name val="Calibri Light"/>
      <family val="2"/>
      <scheme val="major"/>
    </font>
    <font>
      <b/>
      <sz val="11"/>
      <color theme="0" tint="-0.4999699890613556"/>
      <name val="Calibri Light"/>
      <family val="2"/>
      <scheme val="major"/>
    </font>
    <font>
      <u val="single"/>
      <sz val="11"/>
      <color theme="10"/>
      <name val="Calibri"/>
      <family val="2"/>
      <scheme val="minor"/>
    </font>
    <font>
      <sz val="8"/>
      <color theme="1"/>
      <name val="Calibri Light"/>
      <family val="2"/>
      <scheme val="major"/>
    </font>
    <font>
      <b/>
      <sz val="8"/>
      <color theme="1"/>
      <name val="Calibri Light"/>
      <family val="2"/>
      <scheme val="major"/>
    </font>
    <font>
      <b/>
      <i/>
      <sz val="16"/>
      <color rgb="FF0271A0"/>
      <name val="Calibri Light"/>
      <family val="2"/>
      <scheme val="major"/>
    </font>
    <font>
      <b/>
      <i/>
      <sz val="11"/>
      <color theme="1"/>
      <name val="Calibri Light"/>
      <family val="2"/>
      <scheme val="major"/>
    </font>
    <font>
      <b/>
      <u val="single"/>
      <sz val="12"/>
      <name val="Calibri"/>
      <family val="2"/>
      <scheme val="minor"/>
    </font>
    <font>
      <sz val="11"/>
      <color rgb="FFFF0000"/>
      <name val="Calibri"/>
      <family val="2"/>
      <scheme val="minor"/>
    </font>
    <font>
      <b/>
      <u val="single"/>
      <sz val="11"/>
      <color rgb="FF015579"/>
      <name val="Calibri"/>
      <family val="2"/>
      <scheme val="minor"/>
    </font>
    <font>
      <sz val="10"/>
      <color theme="1"/>
      <name val="Calibri Light"/>
      <family val="2"/>
      <scheme val="major"/>
    </font>
    <font>
      <b/>
      <sz val="10"/>
      <color theme="1"/>
      <name val="Calibri Light"/>
      <family val="2"/>
      <scheme val="major"/>
    </font>
    <font>
      <b/>
      <sz val="9"/>
      <color theme="1"/>
      <name val="Calibri Light"/>
      <family val="2"/>
      <scheme val="major"/>
    </font>
    <font>
      <b/>
      <sz val="11"/>
      <color rgb="FFFF0000"/>
      <name val="Calibri Light"/>
      <family val="2"/>
      <scheme val="major"/>
    </font>
    <font>
      <b/>
      <i/>
      <sz val="11"/>
      <color rgb="FF4195B8"/>
      <name val="Calibri Light"/>
      <family val="2"/>
      <scheme val="major"/>
    </font>
    <font>
      <sz val="12"/>
      <color theme="1"/>
      <name val="Calibri"/>
      <family val="2"/>
      <scheme val="minor"/>
    </font>
    <font>
      <b/>
      <sz val="12"/>
      <color theme="0"/>
      <name val="Calibri"/>
      <family val="2"/>
      <scheme val="minor"/>
    </font>
    <font>
      <b/>
      <sz val="11"/>
      <color theme="0"/>
      <name val="Calibri"/>
      <family val="2"/>
      <scheme val="minor"/>
    </font>
    <font>
      <b/>
      <sz val="12"/>
      <color rgb="FF0271A0"/>
      <name val="Calibri"/>
      <family val="2"/>
      <scheme val="minor"/>
    </font>
    <font>
      <b/>
      <sz val="11"/>
      <color rgb="FF0271A0"/>
      <name val="Calibri Light"/>
      <family val="2"/>
      <scheme val="major"/>
    </font>
    <font>
      <b/>
      <sz val="10"/>
      <color theme="0"/>
      <name val="Calibri Light"/>
      <family val="2"/>
      <scheme val="major"/>
    </font>
    <font>
      <sz val="11"/>
      <color rgb="FFFF0000"/>
      <name val="Calibri Light"/>
      <family val="2"/>
      <scheme val="major"/>
    </font>
    <font>
      <strike/>
      <sz val="11"/>
      <color rgb="FFFF0000"/>
      <name val="Calibri"/>
      <family val="2"/>
      <scheme val="minor"/>
    </font>
    <font>
      <sz val="8"/>
      <color rgb="FFFF0000"/>
      <name val="Calibri Light"/>
      <family val="2"/>
      <scheme val="major"/>
    </font>
    <font>
      <b/>
      <sz val="12"/>
      <color theme="1"/>
      <name val="Calibri"/>
      <family val="2"/>
      <scheme val="minor"/>
    </font>
    <font>
      <sz val="11"/>
      <color rgb="FF006100"/>
      <name val="Calibri"/>
      <family val="2"/>
      <scheme val="minor"/>
    </font>
    <font>
      <sz val="12"/>
      <color theme="0"/>
      <name val="Calibri Light"/>
      <family val="2"/>
      <scheme val="major"/>
    </font>
    <font>
      <sz val="12"/>
      <name val="Calibri Light"/>
      <family val="2"/>
      <scheme val="major"/>
    </font>
    <font>
      <sz val="12"/>
      <color theme="1"/>
      <name val="Calibri Light"/>
      <family val="2"/>
      <scheme val="major"/>
    </font>
    <font>
      <sz val="12"/>
      <color rgb="FF0271A0"/>
      <name val="Calibri Light"/>
      <family val="2"/>
      <scheme val="major"/>
    </font>
    <font>
      <sz val="11"/>
      <color theme="10"/>
      <name val="Calibri"/>
      <family val="2"/>
      <scheme val="minor"/>
    </font>
    <font>
      <sz val="9"/>
      <name val="Calibri Light"/>
      <family val="2"/>
      <scheme val="major"/>
    </font>
    <font>
      <u val="single"/>
      <sz val="9"/>
      <color rgb="FF015579"/>
      <name val="Calibri Light"/>
      <family val="2"/>
      <scheme val="major"/>
    </font>
    <font>
      <b/>
      <sz val="9"/>
      <name val="Calibri Light"/>
      <family val="2"/>
      <scheme val="major"/>
    </font>
    <font>
      <sz val="8"/>
      <name val="Calibri Light"/>
      <family val="2"/>
      <scheme val="major"/>
    </font>
    <font>
      <b/>
      <sz val="8"/>
      <name val="Calibri Light"/>
      <family val="2"/>
      <scheme val="major"/>
    </font>
    <font>
      <u val="single"/>
      <sz val="8"/>
      <color rgb="FF015579"/>
      <name val="Calibri Light"/>
      <family val="2"/>
      <scheme val="major"/>
    </font>
    <font>
      <b/>
      <sz val="8"/>
      <color theme="0"/>
      <name val="Calibri Light"/>
      <family val="2"/>
      <scheme val="major"/>
    </font>
    <font>
      <sz val="10"/>
      <color theme="1"/>
      <name val="Roboto Light"/>
      <family val="2"/>
    </font>
    <font>
      <sz val="11"/>
      <color theme="4" tint="-0.24997000396251678"/>
      <name val="Calibri"/>
      <family val="2"/>
      <scheme val="minor"/>
    </font>
    <font>
      <sz val="11"/>
      <color theme="4" tint="-0.24997000396251678"/>
      <name val="Calibri"/>
      <family val="2"/>
    </font>
  </fonts>
  <fills count="18">
    <fill>
      <patternFill/>
    </fill>
    <fill>
      <patternFill patternType="gray125"/>
    </fill>
    <fill>
      <patternFill patternType="solid">
        <fgColor rgb="FFC6EFCE"/>
        <bgColor indexed="64"/>
      </patternFill>
    </fill>
    <fill>
      <patternFill patternType="solid">
        <fgColor theme="0" tint="-0.1499900072813034"/>
        <bgColor indexed="64"/>
      </patternFill>
    </fill>
    <fill>
      <patternFill patternType="solid">
        <fgColor rgb="FF4195B8"/>
        <bgColor indexed="64"/>
      </patternFill>
    </fill>
    <fill>
      <patternFill patternType="solid">
        <fgColor rgb="FFC0DCE7"/>
        <bgColor indexed="64"/>
      </patternFill>
    </fill>
    <fill>
      <patternFill patternType="solid">
        <fgColor rgb="FFCED2D7"/>
        <bgColor indexed="64"/>
      </patternFill>
    </fill>
    <fill>
      <patternFill patternType="solid">
        <fgColor rgb="FFC0D5DE"/>
        <bgColor indexed="64"/>
      </patternFill>
    </fill>
    <fill>
      <patternFill patternType="solid">
        <fgColor theme="4" tint="-0.24997000396251678"/>
        <bgColor indexed="64"/>
      </patternFill>
    </fill>
    <fill>
      <patternFill patternType="solid">
        <fgColor rgb="FF0271A0"/>
        <bgColor indexed="64"/>
      </patternFill>
    </fill>
    <fill>
      <patternFill patternType="solid">
        <fgColor theme="0" tint="-0.04997999966144562"/>
        <bgColor indexed="64"/>
      </patternFill>
    </fill>
    <fill>
      <patternFill patternType="solid">
        <fgColor theme="4" tint="0.7999799847602844"/>
        <bgColor indexed="64"/>
      </patternFill>
    </fill>
    <fill>
      <patternFill patternType="solid">
        <fgColor rgb="FFFFFF00"/>
        <bgColor indexed="64"/>
      </patternFill>
    </fill>
    <fill>
      <patternFill patternType="solid">
        <fgColor theme="6" tint="0.7999799847602844"/>
        <bgColor indexed="64"/>
      </patternFill>
    </fill>
    <fill>
      <patternFill patternType="solid">
        <fgColor theme="4" tint="-0.4999699890613556"/>
        <bgColor indexed="64"/>
      </patternFill>
    </fill>
    <fill>
      <patternFill patternType="solid">
        <fgColor theme="0" tint="-0.3499799966812134"/>
        <bgColor indexed="64"/>
      </patternFill>
    </fill>
    <fill>
      <patternFill patternType="solid">
        <fgColor theme="7" tint="0.39998000860214233"/>
        <bgColor indexed="64"/>
      </patternFill>
    </fill>
    <fill>
      <patternFill patternType="solid">
        <fgColor theme="9" tint="0.7999799847602844"/>
        <bgColor indexed="64"/>
      </patternFill>
    </fill>
  </fills>
  <borders count="33">
    <border>
      <left/>
      <right/>
      <top/>
      <bottom/>
      <diagonal/>
    </border>
    <border>
      <left style="thin">
        <color theme="0" tint="-0.24997000396251678"/>
      </left>
      <right style="thin">
        <color theme="0" tint="-0.24997000396251678"/>
      </right>
      <top style="thin">
        <color theme="0" tint="-0.24997000396251678"/>
      </top>
      <bottom style="thin">
        <color theme="0" tint="-0.24997000396251678"/>
      </bottom>
    </border>
    <border>
      <left style="medium">
        <color rgb="FF4195B8"/>
      </left>
      <right/>
      <top style="medium">
        <color rgb="FF4195B8"/>
      </top>
      <bottom/>
    </border>
    <border>
      <left/>
      <right/>
      <top style="medium">
        <color rgb="FF4195B8"/>
      </top>
      <bottom/>
    </border>
    <border>
      <left/>
      <right style="medium">
        <color rgb="FF4195B8"/>
      </right>
      <top style="medium">
        <color rgb="FF4195B8"/>
      </top>
      <bottom/>
    </border>
    <border>
      <left style="medium">
        <color rgb="FF4195B8"/>
      </left>
      <right/>
      <top/>
      <bottom/>
    </border>
    <border>
      <left/>
      <right style="medium">
        <color rgb="FF4195B8"/>
      </right>
      <top/>
      <bottom/>
    </border>
    <border>
      <left style="medium">
        <color rgb="FF4195B8"/>
      </left>
      <right/>
      <top/>
      <bottom style="medium">
        <color rgb="FF4195B8"/>
      </bottom>
    </border>
    <border>
      <left/>
      <right/>
      <top/>
      <bottom style="medium">
        <color rgb="FF4195B8"/>
      </bottom>
    </border>
    <border>
      <left/>
      <right style="medium">
        <color rgb="FF4195B8"/>
      </right>
      <top/>
      <bottom style="medium">
        <color rgb="FF4195B8"/>
      </bottom>
    </border>
    <border>
      <left style="medium">
        <color rgb="FF4195B8"/>
      </left>
      <right style="medium">
        <color rgb="FF4195B8"/>
      </right>
      <top style="medium">
        <color rgb="FF4195B8"/>
      </top>
      <bottom style="medium">
        <color rgb="FF4195B8"/>
      </bottom>
    </border>
    <border>
      <left style="thin">
        <color theme="0" tint="-0.14993000030517578"/>
      </left>
      <right style="thin">
        <color theme="0" tint="-0.14993000030517578"/>
      </right>
      <top style="thin">
        <color theme="0" tint="-0.14993000030517578"/>
      </top>
      <bottom style="thin">
        <color theme="0" tint="-0.14993000030517578"/>
      </bottom>
    </border>
    <border>
      <left style="thin">
        <color theme="0" tint="-0.149959996342659"/>
      </left>
      <right style="thin">
        <color theme="0" tint="-0.149959996342659"/>
      </right>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style="thin">
        <color rgb="FFCED2D7"/>
      </left>
      <right style="thin">
        <color rgb="FFCED2D7"/>
      </right>
      <top style="thin">
        <color rgb="FFCED2D7"/>
      </top>
      <bottom style="thin">
        <color rgb="FFCED2D7"/>
      </bottom>
    </border>
    <border>
      <left style="thin">
        <color theme="0" tint="-0.24997000396251678"/>
      </left>
      <right style="thin">
        <color theme="0" tint="-0.24997000396251678"/>
      </right>
      <top/>
      <bottom style="thin">
        <color theme="0" tint="-0.24997000396251678"/>
      </bottom>
    </border>
    <border>
      <left/>
      <right/>
      <top style="thin">
        <color theme="0" tint="-0.24997000396251678"/>
      </top>
      <bottom style="thin">
        <color theme="0" tint="-0.24997000396251678"/>
      </bottom>
    </border>
    <border>
      <left/>
      <right/>
      <top/>
      <bottom style="thin">
        <color theme="0" tint="-0.24997000396251678"/>
      </bottom>
    </border>
    <border>
      <left style="thin">
        <color theme="0" tint="-0.24997000396251678"/>
      </left>
      <right/>
      <top style="thin">
        <color theme="0" tint="-0.24997000396251678"/>
      </top>
      <bottom style="thin">
        <color theme="0" tint="-0.24997000396251678"/>
      </bottom>
    </border>
    <border>
      <left/>
      <right style="hair"/>
      <top/>
      <bottom style="hair"/>
    </border>
    <border>
      <left style="hair"/>
      <right style="hair"/>
      <top/>
      <bottom style="hair"/>
    </border>
    <border>
      <left style="hair"/>
      <right/>
      <top/>
      <bottom style="hair"/>
    </border>
    <border>
      <left/>
      <right style="hair"/>
      <top style="hair"/>
      <bottom style="hair"/>
    </border>
    <border>
      <left style="hair"/>
      <right style="hair"/>
      <top style="hair"/>
      <bottom style="hair"/>
    </border>
    <border>
      <left style="hair"/>
      <right/>
      <top style="hair"/>
      <bottom style="hair"/>
    </border>
    <border>
      <left style="thin">
        <color theme="0" tint="-0.14990000426769257"/>
      </left>
      <right style="thin">
        <color theme="0" tint="-0.14993000030517578"/>
      </right>
      <top style="thin">
        <color theme="0" tint="-0.14990000426769257"/>
      </top>
      <bottom/>
    </border>
    <border>
      <left style="thin">
        <color theme="0" tint="-0.14993000030517578"/>
      </left>
      <right style="thin">
        <color theme="0" tint="-0.14993000030517578"/>
      </right>
      <top style="thin">
        <color theme="0" tint="-0.14990000426769257"/>
      </top>
      <bottom/>
    </border>
    <border>
      <left style="thin">
        <color theme="0" tint="-0.14993000030517578"/>
      </left>
      <right style="thin">
        <color theme="0" tint="-0.14990000426769257"/>
      </right>
      <top style="thin">
        <color theme="0" tint="-0.14990000426769257"/>
      </top>
      <bottom/>
    </border>
    <border>
      <left style="thin">
        <color theme="0" tint="-0.14983999729156494"/>
      </left>
      <right style="thin">
        <color theme="0" tint="-0.14983999729156494"/>
      </right>
      <top style="thin">
        <color theme="0" tint="-0.14983999729156494"/>
      </top>
      <bottom style="thin">
        <color theme="0" tint="-0.14983999729156494"/>
      </bottom>
    </border>
    <border>
      <left/>
      <right style="hair"/>
      <top style="hair"/>
      <bottom/>
    </border>
    <border>
      <left style="hair"/>
      <right style="hair"/>
      <top style="hair"/>
      <bottom/>
    </border>
    <border>
      <left style="hair"/>
      <right/>
      <top style="hair"/>
      <bottom/>
    </border>
    <border>
      <left/>
      <right style="thin">
        <color theme="0" tint="-0.24997000396251678"/>
      </right>
      <top/>
      <bottom style="thin">
        <color theme="0" tint="-0.24997000396251678"/>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7" fillId="0" borderId="0" applyNumberFormat="0" applyFill="0" applyBorder="0">
      <alignment/>
      <protection locked="0"/>
    </xf>
    <xf numFmtId="0" fontId="14" fillId="0" borderId="0" applyNumberFormat="0" applyFill="0" applyBorder="0" applyAlignment="0" applyProtection="0"/>
    <xf numFmtId="0" fontId="37" fillId="2" borderId="0" applyNumberFormat="0" applyBorder="0" applyAlignment="0" applyProtection="0"/>
  </cellStyleXfs>
  <cellXfs count="215">
    <xf numFmtId="0" fontId="0" fillId="0" borderId="0" xfId="0"/>
    <xf numFmtId="0" fontId="9" fillId="0" borderId="0" xfId="0" applyFont="1"/>
    <xf numFmtId="17" fontId="9" fillId="0" borderId="0" xfId="0" applyNumberFormat="1" applyFont="1"/>
    <xf numFmtId="0" fontId="12" fillId="0" borderId="0" xfId="0" applyFont="1" applyAlignment="1">
      <alignment wrapText="1"/>
    </xf>
    <xf numFmtId="0" fontId="13" fillId="0" borderId="0" xfId="0" applyFont="1"/>
    <xf numFmtId="0" fontId="9" fillId="0" borderId="1" xfId="0" applyFont="1" applyBorder="1"/>
    <xf numFmtId="3" fontId="9" fillId="0" borderId="1" xfId="0" applyNumberFormat="1" applyFont="1" applyBorder="1" applyAlignment="1">
      <alignment horizontal="center" vertical="center"/>
    </xf>
    <xf numFmtId="3" fontId="9" fillId="0" borderId="0" xfId="0" applyNumberFormat="1" applyFont="1"/>
    <xf numFmtId="3" fontId="9" fillId="0" borderId="1" xfId="0" applyNumberFormat="1" applyFont="1" applyBorder="1" applyAlignment="1">
      <alignment horizontal="center"/>
    </xf>
    <xf numFmtId="0" fontId="15" fillId="0" borderId="0" xfId="0" applyFont="1" applyAlignment="1">
      <alignment wrapText="1"/>
    </xf>
    <xf numFmtId="0" fontId="16" fillId="0" borderId="0" xfId="0" applyFont="1" applyAlignment="1">
      <alignment wrapText="1"/>
    </xf>
    <xf numFmtId="0" fontId="11" fillId="0" borderId="0" xfId="0" applyFont="1"/>
    <xf numFmtId="0" fontId="9" fillId="0" borderId="0" xfId="0" applyFont="1" applyAlignment="1">
      <alignment horizontal="center"/>
    </xf>
    <xf numFmtId="0" fontId="9" fillId="0" borderId="1" xfId="0" applyFont="1" applyBorder="1" applyAlignment="1">
      <alignment horizontal="center"/>
    </xf>
    <xf numFmtId="0" fontId="16" fillId="0" borderId="0" xfId="0" applyFont="1" applyAlignment="1">
      <alignment horizontal="center" wrapText="1"/>
    </xf>
    <xf numFmtId="0" fontId="10" fillId="0" borderId="0" xfId="0" applyFont="1"/>
    <xf numFmtId="0" fontId="15" fillId="0" borderId="0" xfId="0" applyFont="1" applyAlignment="1">
      <alignment horizontal="left"/>
    </xf>
    <xf numFmtId="0" fontId="15" fillId="0" borderId="0" xfId="0" applyFont="1"/>
    <xf numFmtId="0" fontId="16" fillId="0" borderId="0" xfId="0" applyFont="1"/>
    <xf numFmtId="0" fontId="3" fillId="3" borderId="0" xfId="20" applyFont="1" applyFill="1">
      <alignment/>
      <protection/>
    </xf>
    <xf numFmtId="0" fontId="11" fillId="4" borderId="1" xfId="0" applyFont="1" applyFill="1" applyBorder="1"/>
    <xf numFmtId="0" fontId="11" fillId="4" borderId="1" xfId="0" applyFont="1" applyFill="1" applyBorder="1" applyAlignment="1">
      <alignment horizontal="center"/>
    </xf>
    <xf numFmtId="0" fontId="17" fillId="0" borderId="0" xfId="0" applyFont="1"/>
    <xf numFmtId="0" fontId="9" fillId="5" borderId="0" xfId="0" applyFont="1" applyFill="1"/>
    <xf numFmtId="0" fontId="9" fillId="6" borderId="0" xfId="0" applyFont="1" applyFill="1"/>
    <xf numFmtId="0" fontId="3" fillId="7" borderId="2" xfId="20" applyFont="1" applyFill="1" applyBorder="1">
      <alignment/>
      <protection/>
    </xf>
    <xf numFmtId="0" fontId="3" fillId="7" borderId="3" xfId="20" applyFont="1" applyFill="1" applyBorder="1">
      <alignment/>
      <protection/>
    </xf>
    <xf numFmtId="0" fontId="3" fillId="7" borderId="4" xfId="20" applyFont="1" applyFill="1" applyBorder="1">
      <alignment/>
      <protection/>
    </xf>
    <xf numFmtId="0" fontId="3" fillId="7" borderId="5" xfId="20" applyFont="1" applyFill="1" applyBorder="1">
      <alignment/>
      <protection/>
    </xf>
    <xf numFmtId="0" fontId="3" fillId="7" borderId="0" xfId="20" applyFont="1" applyFill="1">
      <alignment/>
      <protection/>
    </xf>
    <xf numFmtId="0" fontId="3" fillId="7" borderId="6" xfId="20" applyFont="1" applyFill="1" applyBorder="1">
      <alignment/>
      <protection/>
    </xf>
    <xf numFmtId="0" fontId="4" fillId="7" borderId="5" xfId="20" applyFont="1" applyFill="1" applyBorder="1">
      <alignment/>
      <protection/>
    </xf>
    <xf numFmtId="0" fontId="3" fillId="7" borderId="0" xfId="20" applyFont="1" applyFill="1" applyAlignment="1">
      <alignment horizontal="left"/>
      <protection/>
    </xf>
    <xf numFmtId="0" fontId="4" fillId="7" borderId="5" xfId="20" applyFont="1" applyFill="1" applyBorder="1" applyAlignment="1">
      <alignment horizontal="left"/>
      <protection/>
    </xf>
    <xf numFmtId="0" fontId="3" fillId="7" borderId="7" xfId="20" applyFont="1" applyFill="1" applyBorder="1">
      <alignment/>
      <protection/>
    </xf>
    <xf numFmtId="0" fontId="3" fillId="7" borderId="8" xfId="20" applyFont="1" applyFill="1" applyBorder="1">
      <alignment/>
      <protection/>
    </xf>
    <xf numFmtId="0" fontId="3" fillId="7" borderId="9" xfId="20" applyFont="1" applyFill="1" applyBorder="1">
      <alignment/>
      <protection/>
    </xf>
    <xf numFmtId="0" fontId="3" fillId="0" borderId="10" xfId="20" applyFont="1" applyBorder="1" applyAlignment="1">
      <alignment wrapText="1"/>
      <protection/>
    </xf>
    <xf numFmtId="0" fontId="14" fillId="0" borderId="10" xfId="22" applyFill="1" applyBorder="1" applyAlignment="1">
      <alignment wrapText="1"/>
    </xf>
    <xf numFmtId="0" fontId="3" fillId="7" borderId="5" xfId="20" applyFont="1" applyFill="1" applyBorder="1" applyAlignment="1">
      <alignment horizontal="left"/>
      <protection/>
    </xf>
    <xf numFmtId="0" fontId="19" fillId="7" borderId="5" xfId="20" applyFont="1" applyFill="1" applyBorder="1">
      <alignment/>
      <protection/>
    </xf>
    <xf numFmtId="0" fontId="19" fillId="7" borderId="5" xfId="20" applyFont="1" applyFill="1" applyBorder="1" applyAlignment="1">
      <alignment horizontal="left"/>
      <protection/>
    </xf>
    <xf numFmtId="0" fontId="5" fillId="7" borderId="5" xfId="20" applyFont="1" applyFill="1" applyBorder="1" applyAlignment="1">
      <alignment horizontal="left"/>
      <protection/>
    </xf>
    <xf numFmtId="0" fontId="18" fillId="6" borderId="0" xfId="0" applyFont="1" applyFill="1"/>
    <xf numFmtId="17" fontId="8" fillId="6" borderId="0" xfId="0" applyNumberFormat="1" applyFont="1" applyFill="1"/>
    <xf numFmtId="0" fontId="21" fillId="7" borderId="5" xfId="20" applyFont="1" applyFill="1" applyBorder="1">
      <alignment/>
      <protection/>
    </xf>
    <xf numFmtId="0" fontId="20" fillId="7" borderId="0" xfId="20" applyFont="1" applyFill="1">
      <alignment/>
      <protection/>
    </xf>
    <xf numFmtId="0" fontId="8" fillId="6" borderId="1" xfId="0" applyFont="1" applyFill="1" applyBorder="1"/>
    <xf numFmtId="0" fontId="8" fillId="6" borderId="1" xfId="0" applyFont="1" applyFill="1" applyBorder="1" applyAlignment="1">
      <alignment horizontal="center"/>
    </xf>
    <xf numFmtId="0" fontId="24" fillId="0" borderId="0" xfId="0" applyFont="1" applyAlignment="1">
      <alignment wrapText="1"/>
    </xf>
    <xf numFmtId="0" fontId="9" fillId="0" borderId="1" xfId="0" applyFont="1" applyBorder="1" applyAlignment="1">
      <alignment wrapText="1"/>
    </xf>
    <xf numFmtId="17" fontId="8" fillId="0" borderId="1" xfId="0" applyNumberFormat="1" applyFont="1" applyBorder="1"/>
    <xf numFmtId="0" fontId="25" fillId="0" borderId="0" xfId="0" applyFont="1"/>
    <xf numFmtId="0" fontId="8" fillId="5" borderId="0" xfId="0" applyFont="1" applyFill="1" applyAlignment="1">
      <alignment horizontal="right"/>
    </xf>
    <xf numFmtId="0" fontId="26" fillId="0" borderId="0" xfId="0" applyFont="1"/>
    <xf numFmtId="0" fontId="27" fillId="0" borderId="11" xfId="0" applyFont="1" applyBorder="1"/>
    <xf numFmtId="17" fontId="27" fillId="0" borderId="11" xfId="0" applyNumberFormat="1" applyFont="1" applyBorder="1"/>
    <xf numFmtId="0" fontId="27" fillId="0" borderId="0" xfId="0" applyFont="1"/>
    <xf numFmtId="0" fontId="28" fillId="8" borderId="11" xfId="0" applyFont="1" applyFill="1" applyBorder="1"/>
    <xf numFmtId="0" fontId="28" fillId="8" borderId="11" xfId="0" applyFont="1" applyFill="1" applyBorder="1" applyAlignment="1">
      <alignment horizontal="center"/>
    </xf>
    <xf numFmtId="0" fontId="27" fillId="0" borderId="12" xfId="0" applyFont="1" applyBorder="1" applyAlignment="1">
      <alignment horizontal="left"/>
    </xf>
    <xf numFmtId="0" fontId="27" fillId="0" borderId="12" xfId="0" applyFont="1" applyBorder="1"/>
    <xf numFmtId="0" fontId="27" fillId="0" borderId="0" xfId="0" applyFont="1" applyAlignment="1">
      <alignment vertical="center"/>
    </xf>
    <xf numFmtId="0" fontId="27" fillId="0" borderId="13" xfId="0" applyFont="1" applyBorder="1" applyAlignment="1">
      <alignment horizontal="left"/>
    </xf>
    <xf numFmtId="0" fontId="27" fillId="0" borderId="13" xfId="0" applyFont="1" applyBorder="1"/>
    <xf numFmtId="0" fontId="11" fillId="4" borderId="1" xfId="0" applyFont="1" applyFill="1" applyBorder="1" applyAlignment="1">
      <alignment horizontal="center" vertical="center" wrapText="1"/>
    </xf>
    <xf numFmtId="0" fontId="11" fillId="4" borderId="1" xfId="0" applyFont="1" applyFill="1" applyBorder="1" applyAlignment="1">
      <alignment vertical="center"/>
    </xf>
    <xf numFmtId="0" fontId="9" fillId="0" borderId="0" xfId="0" applyFont="1" applyAlignment="1">
      <alignment vertical="center"/>
    </xf>
    <xf numFmtId="0" fontId="27" fillId="0" borderId="0" xfId="0" applyFont="1" applyAlignment="1">
      <alignment wrapText="1"/>
    </xf>
    <xf numFmtId="17" fontId="27" fillId="0" borderId="11" xfId="0" applyNumberFormat="1" applyFont="1" applyBorder="1" applyAlignment="1">
      <alignment wrapText="1"/>
    </xf>
    <xf numFmtId="0" fontId="28" fillId="8" borderId="11" xfId="0" applyFont="1" applyFill="1" applyBorder="1" applyAlignment="1">
      <alignment horizontal="center" wrapText="1"/>
    </xf>
    <xf numFmtId="0" fontId="27" fillId="0" borderId="12" xfId="0" applyFont="1" applyBorder="1" applyAlignment="1">
      <alignment vertical="center" wrapText="1"/>
    </xf>
    <xf numFmtId="0" fontId="9" fillId="0" borderId="0" xfId="0" applyFont="1" applyAlignment="1">
      <alignment wrapText="1"/>
    </xf>
    <xf numFmtId="0" fontId="11" fillId="0" borderId="0" xfId="0" applyFont="1" applyAlignment="1">
      <alignment wrapText="1"/>
    </xf>
    <xf numFmtId="0" fontId="10" fillId="0" borderId="0" xfId="0" applyFont="1" applyAlignment="1">
      <alignment wrapText="1"/>
    </xf>
    <xf numFmtId="0" fontId="11" fillId="4" borderId="1" xfId="0" applyFont="1" applyFill="1" applyBorder="1" applyAlignment="1">
      <alignment vertical="center" wrapText="1"/>
    </xf>
    <xf numFmtId="0" fontId="9" fillId="0" borderId="0" xfId="0" applyFont="1" applyAlignment="1">
      <alignment vertical="center" wrapText="1"/>
    </xf>
    <xf numFmtId="0" fontId="27" fillId="3" borderId="12" xfId="0" applyFont="1" applyFill="1" applyBorder="1" applyAlignment="1">
      <alignment vertical="center" wrapText="1"/>
    </xf>
    <xf numFmtId="0" fontId="12" fillId="0" borderId="0" xfId="0" applyFont="1"/>
    <xf numFmtId="0" fontId="24" fillId="0" borderId="0" xfId="0" applyFont="1"/>
    <xf numFmtId="0" fontId="12" fillId="0" borderId="0" xfId="0" applyFont="1" applyAlignment="1">
      <alignment horizontal="center"/>
    </xf>
    <xf numFmtId="0" fontId="30" fillId="0" borderId="0" xfId="0" applyFont="1"/>
    <xf numFmtId="0" fontId="29" fillId="9" borderId="1" xfId="0" applyFont="1" applyFill="1" applyBorder="1" applyAlignment="1">
      <alignment horizontal="center"/>
    </xf>
    <xf numFmtId="0" fontId="0" fillId="0" borderId="0" xfId="0" applyAlignment="1">
      <alignment horizontal="center"/>
    </xf>
    <xf numFmtId="17" fontId="0" fillId="0" borderId="0" xfId="0" applyNumberFormat="1"/>
    <xf numFmtId="17" fontId="0" fillId="0" borderId="14" xfId="0" applyNumberFormat="1" applyBorder="1"/>
    <xf numFmtId="0" fontId="29" fillId="9" borderId="15" xfId="0" applyFont="1" applyFill="1" applyBorder="1" applyAlignment="1">
      <alignment horizontal="center"/>
    </xf>
    <xf numFmtId="0" fontId="0" fillId="0" borderId="1" xfId="0" applyBorder="1" applyAlignment="1">
      <alignment horizontal="center"/>
    </xf>
    <xf numFmtId="0" fontId="0" fillId="0" borderId="1" xfId="0" applyBorder="1" applyAlignment="1">
      <alignment wrapText="1"/>
    </xf>
    <xf numFmtId="0" fontId="0" fillId="3" borderId="1" xfId="0" applyFill="1" applyBorder="1" applyAlignment="1">
      <alignment wrapText="1"/>
    </xf>
    <xf numFmtId="0" fontId="0" fillId="0" borderId="1" xfId="0" applyBorder="1"/>
    <xf numFmtId="0" fontId="0" fillId="3" borderId="1" xfId="0" applyFill="1" applyBorder="1" applyAlignment="1">
      <alignment horizontal="center"/>
    </xf>
    <xf numFmtId="0" fontId="0" fillId="3" borderId="1" xfId="0" applyFill="1" applyBorder="1"/>
    <xf numFmtId="0" fontId="18" fillId="5" borderId="0" xfId="0" applyFont="1" applyFill="1" applyAlignment="1">
      <alignment horizontal="right"/>
    </xf>
    <xf numFmtId="0" fontId="0" fillId="0" borderId="0" xfId="0" applyAlignment="1">
      <alignment horizontal="center" vertical="center"/>
    </xf>
    <xf numFmtId="0" fontId="0" fillId="10" borderId="1" xfId="0" applyFill="1" applyBorder="1" applyAlignment="1">
      <alignment horizontal="center"/>
    </xf>
    <xf numFmtId="0" fontId="0" fillId="10" borderId="1" xfId="0" applyFill="1" applyBorder="1"/>
    <xf numFmtId="3" fontId="0" fillId="10" borderId="1" xfId="0" applyNumberFormat="1" applyFill="1" applyBorder="1" applyAlignment="1">
      <alignment horizontal="center" vertical="center"/>
    </xf>
    <xf numFmtId="0" fontId="0" fillId="11" borderId="1" xfId="0" applyFill="1" applyBorder="1" applyAlignment="1">
      <alignment horizontal="center"/>
    </xf>
    <xf numFmtId="0" fontId="0" fillId="11" borderId="1" xfId="0" applyFill="1" applyBorder="1"/>
    <xf numFmtId="0" fontId="9" fillId="0" borderId="16" xfId="0" applyFont="1" applyBorder="1"/>
    <xf numFmtId="0" fontId="11" fillId="4" borderId="17" xfId="0" applyFont="1" applyFill="1" applyBorder="1"/>
    <xf numFmtId="3" fontId="9" fillId="0" borderId="0" xfId="0" applyNumberFormat="1" applyFont="1" applyAlignment="1">
      <alignment horizontal="center" wrapText="1"/>
    </xf>
    <xf numFmtId="0" fontId="31" fillId="0" borderId="0" xfId="0" applyFont="1"/>
    <xf numFmtId="0" fontId="8" fillId="0" borderId="1" xfId="0" applyFont="1" applyBorder="1" applyAlignment="1">
      <alignment horizontal="left" indent="1"/>
    </xf>
    <xf numFmtId="0" fontId="9" fillId="0" borderId="1" xfId="0" applyFont="1" applyBorder="1" applyAlignment="1">
      <alignment horizontal="left" indent="1"/>
    </xf>
    <xf numFmtId="0" fontId="12" fillId="0" borderId="0" xfId="0" applyFont="1" applyAlignment="1">
      <alignment horizontal="left" wrapText="1" indent="1"/>
    </xf>
    <xf numFmtId="0" fontId="9" fillId="0" borderId="0" xfId="0" applyFont="1" applyAlignment="1">
      <alignment horizontal="left" indent="1"/>
    </xf>
    <xf numFmtId="0" fontId="9" fillId="12" borderId="1" xfId="0" applyFont="1" applyFill="1" applyBorder="1" applyAlignment="1">
      <alignment horizontal="center"/>
    </xf>
    <xf numFmtId="3" fontId="9" fillId="0" borderId="1" xfId="0" applyNumberFormat="1" applyFont="1" applyBorder="1" applyAlignment="1">
      <alignment horizontal="left" vertical="top" wrapText="1"/>
    </xf>
    <xf numFmtId="3" fontId="9" fillId="0" borderId="1" xfId="0" applyNumberFormat="1" applyFont="1" applyBorder="1" applyAlignment="1">
      <alignment horizontal="left" vertical="top"/>
    </xf>
    <xf numFmtId="3" fontId="9" fillId="0" borderId="1" xfId="0" applyNumberFormat="1" applyFont="1" applyBorder="1" applyAlignment="1">
      <alignment horizontal="center" vertical="top"/>
    </xf>
    <xf numFmtId="0" fontId="11" fillId="4" borderId="1" xfId="0" applyFont="1" applyFill="1" applyBorder="1" applyAlignment="1">
      <alignment horizontal="left"/>
    </xf>
    <xf numFmtId="0" fontId="11" fillId="4" borderId="1" xfId="0" applyFont="1" applyFill="1" applyBorder="1" applyAlignment="1">
      <alignment horizontal="center" vertical="center"/>
    </xf>
    <xf numFmtId="0" fontId="32" fillId="4" borderId="1" xfId="0" applyFont="1" applyFill="1" applyBorder="1" applyAlignment="1">
      <alignment horizontal="center" vertical="center" wrapText="1"/>
    </xf>
    <xf numFmtId="17" fontId="9" fillId="0" borderId="0" xfId="0" applyNumberFormat="1" applyFont="1" applyAlignment="1">
      <alignment vertical="center"/>
    </xf>
    <xf numFmtId="0" fontId="9" fillId="0" borderId="18" xfId="0" applyFont="1" applyBorder="1"/>
    <xf numFmtId="0" fontId="9" fillId="0" borderId="1" xfId="0" applyFont="1" applyBorder="1" quotePrefix="1"/>
    <xf numFmtId="17" fontId="27" fillId="0" borderId="11" xfId="0" applyNumberFormat="1" applyFont="1" applyBorder="1" applyAlignment="1">
      <alignment horizontal="right"/>
    </xf>
    <xf numFmtId="0" fontId="27" fillId="0" borderId="0" xfId="0" applyFont="1" applyAlignment="1">
      <alignment horizontal="right"/>
    </xf>
    <xf numFmtId="0" fontId="29" fillId="9" borderId="1" xfId="0" applyFont="1" applyFill="1" applyBorder="1" applyAlignment="1">
      <alignment horizontal="right"/>
    </xf>
    <xf numFmtId="0" fontId="27" fillId="0" borderId="12" xfId="0" applyFont="1" applyBorder="1" applyAlignment="1">
      <alignment horizontal="right" vertical="center"/>
    </xf>
    <xf numFmtId="0" fontId="8" fillId="13" borderId="1" xfId="0" applyFont="1" applyFill="1" applyBorder="1" applyAlignment="1">
      <alignment horizontal="left" vertical="center"/>
    </xf>
    <xf numFmtId="0" fontId="8" fillId="13" borderId="1" xfId="0" applyFont="1" applyFill="1" applyBorder="1" applyAlignment="1">
      <alignment horizontal="left" vertical="center" wrapText="1"/>
    </xf>
    <xf numFmtId="0" fontId="8" fillId="6" borderId="1" xfId="0" applyFont="1" applyFill="1" applyBorder="1" applyAlignment="1">
      <alignment vertical="center"/>
    </xf>
    <xf numFmtId="0" fontId="8" fillId="6" borderId="1" xfId="0" applyFont="1" applyFill="1" applyBorder="1" applyAlignment="1">
      <alignment horizontal="center" vertical="center"/>
    </xf>
    <xf numFmtId="0" fontId="27" fillId="0" borderId="1" xfId="0" applyFont="1" applyBorder="1"/>
    <xf numFmtId="0" fontId="27" fillId="0" borderId="1" xfId="0" applyFont="1" applyBorder="1" applyAlignment="1">
      <alignment vertical="center"/>
    </xf>
    <xf numFmtId="0" fontId="12" fillId="0" borderId="0" xfId="0" applyFont="1" applyAlignment="1">
      <alignment horizontal="left" vertical="center" wrapText="1" indent="1"/>
    </xf>
    <xf numFmtId="0" fontId="33" fillId="0" borderId="0" xfId="0" applyFont="1"/>
    <xf numFmtId="0" fontId="34" fillId="7" borderId="5" xfId="20" applyFont="1" applyFill="1" applyBorder="1">
      <alignment/>
      <protection/>
    </xf>
    <xf numFmtId="0" fontId="35" fillId="0" borderId="0" xfId="0" applyFont="1" applyAlignment="1">
      <alignment wrapText="1"/>
    </xf>
    <xf numFmtId="0" fontId="3" fillId="0" borderId="0" xfId="0" applyFont="1"/>
    <xf numFmtId="0" fontId="9" fillId="0" borderId="0" xfId="0" applyFont="1" applyAlignment="1">
      <alignment vertical="top"/>
    </xf>
    <xf numFmtId="0" fontId="15" fillId="0" borderId="0" xfId="0" applyFont="1" applyAlignment="1">
      <alignment horizontal="center"/>
    </xf>
    <xf numFmtId="0" fontId="49" fillId="0" borderId="0" xfId="0" applyFont="1"/>
    <xf numFmtId="0" fontId="12" fillId="0" borderId="0" xfId="0" applyFont="1" applyAlignment="1">
      <alignment horizontal="left" wrapText="1"/>
    </xf>
    <xf numFmtId="0" fontId="12" fillId="0" borderId="0" xfId="0" applyFont="1" applyAlignment="1">
      <alignment horizontal="left" vertical="center" wrapText="1"/>
    </xf>
    <xf numFmtId="0" fontId="38" fillId="14" borderId="19" xfId="0" applyFont="1" applyFill="1" applyBorder="1" applyAlignment="1">
      <alignment horizontal="center" vertical="center"/>
    </xf>
    <xf numFmtId="0" fontId="38" fillId="14" borderId="20" xfId="0" applyFont="1" applyFill="1" applyBorder="1" applyAlignment="1">
      <alignment vertical="center"/>
    </xf>
    <xf numFmtId="0" fontId="38" fillId="14" borderId="21" xfId="0" applyFont="1" applyFill="1" applyBorder="1" applyAlignment="1">
      <alignment horizontal="center" vertical="center"/>
    </xf>
    <xf numFmtId="0" fontId="39" fillId="0" borderId="22" xfId="23" applyFont="1" applyFill="1" applyBorder="1" applyAlignment="1">
      <alignment horizontal="left" vertical="center"/>
    </xf>
    <xf numFmtId="164" fontId="40" fillId="0" borderId="23" xfId="18" applyNumberFormat="1" applyFont="1" applyFill="1" applyBorder="1" applyAlignment="1">
      <alignment/>
    </xf>
    <xf numFmtId="164" fontId="40" fillId="0" borderId="24" xfId="18" applyNumberFormat="1" applyFont="1" applyFill="1" applyBorder="1" applyAlignment="1">
      <alignment/>
    </xf>
    <xf numFmtId="0" fontId="40" fillId="0" borderId="22" xfId="0" applyFont="1" applyBorder="1"/>
    <xf numFmtId="0" fontId="0" fillId="0" borderId="23" xfId="0" applyBorder="1"/>
    <xf numFmtId="0" fontId="40" fillId="15" borderId="24" xfId="0" applyFont="1" applyFill="1" applyBorder="1"/>
    <xf numFmtId="0" fontId="51" fillId="0" borderId="23" xfId="0" applyFont="1" applyBorder="1"/>
    <xf numFmtId="0" fontId="40" fillId="16" borderId="24" xfId="0" applyFont="1" applyFill="1" applyBorder="1"/>
    <xf numFmtId="0" fontId="52" fillId="0" borderId="22" xfId="0" applyFont="1" applyBorder="1"/>
    <xf numFmtId="0" fontId="41" fillId="0" borderId="22" xfId="0" applyFont="1" applyBorder="1"/>
    <xf numFmtId="0" fontId="0" fillId="0" borderId="22" xfId="0" applyBorder="1"/>
    <xf numFmtId="164" fontId="40" fillId="0" borderId="23" xfId="18" applyNumberFormat="1" applyFont="1" applyFill="1" applyBorder="1" applyAlignment="1">
      <alignment vertical="top"/>
    </xf>
    <xf numFmtId="0" fontId="0" fillId="12" borderId="23" xfId="0" applyFill="1" applyBorder="1"/>
    <xf numFmtId="0" fontId="39" fillId="0" borderId="22" xfId="0" applyFont="1" applyBorder="1"/>
    <xf numFmtId="0" fontId="40" fillId="0" borderId="23" xfId="0" applyFont="1" applyBorder="1"/>
    <xf numFmtId="0" fontId="40" fillId="0" borderId="24" xfId="0" applyFont="1" applyBorder="1"/>
    <xf numFmtId="0" fontId="40" fillId="12" borderId="22" xfId="0" applyFont="1" applyFill="1" applyBorder="1"/>
    <xf numFmtId="0" fontId="27" fillId="10" borderId="13" xfId="0" applyFont="1" applyFill="1" applyBorder="1"/>
    <xf numFmtId="0" fontId="27" fillId="10" borderId="13" xfId="0" applyFont="1" applyFill="1" applyBorder="1" applyAlignment="1">
      <alignment horizontal="right" vertical="center"/>
    </xf>
    <xf numFmtId="0" fontId="27" fillId="11" borderId="13" xfId="0" applyFont="1" applyFill="1" applyBorder="1"/>
    <xf numFmtId="0" fontId="27" fillId="11" borderId="13" xfId="0" applyFont="1" applyFill="1" applyBorder="1" applyAlignment="1">
      <alignment horizontal="right" vertical="center"/>
    </xf>
    <xf numFmtId="0" fontId="27" fillId="17" borderId="13" xfId="0" applyFont="1" applyFill="1" applyBorder="1"/>
    <xf numFmtId="0" fontId="27" fillId="17" borderId="13" xfId="0" applyFont="1" applyFill="1" applyBorder="1" applyAlignment="1">
      <alignment horizontal="right" vertical="center"/>
    </xf>
    <xf numFmtId="0" fontId="27" fillId="0" borderId="0" xfId="0" applyFont="1" applyAlignment="1">
      <alignment horizontal="left"/>
    </xf>
    <xf numFmtId="0" fontId="9" fillId="0" borderId="1" xfId="0" applyFont="1" applyBorder="1" applyAlignment="1">
      <alignment horizontal="center" vertical="center"/>
    </xf>
    <xf numFmtId="0" fontId="9" fillId="0" borderId="1" xfId="0" applyFont="1" applyBorder="1" applyAlignment="1">
      <alignment vertical="center"/>
    </xf>
    <xf numFmtId="3" fontId="9" fillId="0" borderId="1" xfId="0" applyNumberFormat="1" applyFont="1" applyBorder="1" applyAlignment="1">
      <alignment horizontal="left" vertical="center" wrapText="1"/>
    </xf>
    <xf numFmtId="3" fontId="9" fillId="0" borderId="1" xfId="0" applyNumberFormat="1" applyFont="1" applyBorder="1" applyAlignment="1">
      <alignment horizontal="center" vertical="center" wrapText="1"/>
    </xf>
    <xf numFmtId="0" fontId="9" fillId="0" borderId="1" xfId="0" applyFont="1" applyBorder="1" applyAlignment="1">
      <alignment vertical="center" wrapText="1"/>
    </xf>
    <xf numFmtId="0" fontId="50" fillId="0" borderId="0" xfId="0" applyFont="1" applyAlignment="1">
      <alignment horizontal="center" vertical="center" wrapText="1"/>
    </xf>
    <xf numFmtId="17" fontId="18" fillId="5" borderId="0" xfId="0" applyNumberFormat="1" applyFont="1" applyFill="1" applyAlignment="1">
      <alignment horizontal="right" wrapText="1"/>
    </xf>
    <xf numFmtId="17" fontId="18" fillId="5" borderId="0" xfId="0" applyNumberFormat="1" applyFont="1" applyFill="1" applyAlignment="1">
      <alignment horizontal="right"/>
    </xf>
    <xf numFmtId="0" fontId="27" fillId="0" borderId="0" xfId="0" applyFont="1" applyAlignment="1">
      <alignment horizontal="center"/>
    </xf>
    <xf numFmtId="0" fontId="27" fillId="0" borderId="0" xfId="0" applyFont="1" applyAlignment="1">
      <alignment horizontal="center" wrapText="1"/>
    </xf>
    <xf numFmtId="0" fontId="27" fillId="0" borderId="25" xfId="0" applyFont="1" applyBorder="1"/>
    <xf numFmtId="17" fontId="27" fillId="0" borderId="26" xfId="0" applyNumberFormat="1" applyFont="1" applyBorder="1" applyAlignment="1">
      <alignment wrapText="1"/>
    </xf>
    <xf numFmtId="17" fontId="27" fillId="0" borderId="26" xfId="0" applyNumberFormat="1" applyFont="1" applyBorder="1" applyAlignment="1">
      <alignment horizontal="right" wrapText="1"/>
    </xf>
    <xf numFmtId="17" fontId="27" fillId="0" borderId="26" xfId="0" applyNumberFormat="1" applyFont="1" applyBorder="1" applyAlignment="1">
      <alignment horizontal="right"/>
    </xf>
    <xf numFmtId="17" fontId="27" fillId="0" borderId="27" xfId="0" applyNumberFormat="1" applyFont="1" applyBorder="1" applyAlignment="1">
      <alignment horizontal="right"/>
    </xf>
    <xf numFmtId="0" fontId="28" fillId="8" borderId="28" xfId="0" applyFont="1" applyFill="1" applyBorder="1" applyAlignment="1">
      <alignment vertical="center"/>
    </xf>
    <xf numFmtId="0" fontId="28" fillId="8" borderId="28" xfId="0" applyFont="1" applyFill="1" applyBorder="1" applyAlignment="1">
      <alignment horizontal="center" vertical="center" wrapText="1"/>
    </xf>
    <xf numFmtId="0" fontId="28" fillId="8" borderId="28" xfId="0" applyFont="1" applyFill="1" applyBorder="1" applyAlignment="1">
      <alignment horizontal="center" vertical="center"/>
    </xf>
    <xf numFmtId="0" fontId="27" fillId="0" borderId="28" xfId="0" applyFont="1" applyBorder="1" applyAlignment="1">
      <alignment horizontal="left"/>
    </xf>
    <xf numFmtId="0" fontId="0" fillId="0" borderId="28" xfId="0" applyBorder="1" applyAlignment="1">
      <alignment wrapText="1"/>
    </xf>
    <xf numFmtId="0" fontId="0" fillId="0" borderId="28" xfId="0" applyBorder="1" applyAlignment="1">
      <alignment horizontal="center" wrapText="1"/>
    </xf>
    <xf numFmtId="0" fontId="27" fillId="0" borderId="28" xfId="0" applyFont="1" applyBorder="1" applyAlignment="1">
      <alignment horizontal="center" vertical="center" wrapText="1"/>
    </xf>
    <xf numFmtId="0" fontId="27" fillId="3" borderId="28" xfId="0" applyFont="1" applyFill="1" applyBorder="1" applyAlignment="1">
      <alignment horizontal="left"/>
    </xf>
    <xf numFmtId="0" fontId="0" fillId="3" borderId="28" xfId="0" applyFill="1" applyBorder="1" applyAlignment="1">
      <alignment wrapText="1"/>
    </xf>
    <xf numFmtId="0" fontId="0" fillId="3" borderId="28" xfId="0" applyFill="1" applyBorder="1" applyAlignment="1">
      <alignment horizontal="center" wrapText="1"/>
    </xf>
    <xf numFmtId="0" fontId="27" fillId="3" borderId="28" xfId="0" applyFont="1" applyFill="1" applyBorder="1" applyAlignment="1">
      <alignment horizontal="center" vertical="center" wrapText="1"/>
    </xf>
    <xf numFmtId="0" fontId="27" fillId="3" borderId="28" xfId="0" applyFont="1" applyFill="1" applyBorder="1" applyAlignment="1">
      <alignment horizontal="center"/>
    </xf>
    <xf numFmtId="0" fontId="27" fillId="0" borderId="28" xfId="0" applyFont="1" applyBorder="1" applyAlignment="1">
      <alignment horizontal="center" wrapText="1"/>
    </xf>
    <xf numFmtId="0" fontId="39" fillId="0" borderId="29" xfId="23" applyFont="1" applyFill="1" applyBorder="1" applyAlignment="1">
      <alignment horizontal="left" vertical="center"/>
    </xf>
    <xf numFmtId="164" fontId="40" fillId="0" borderId="30" xfId="18" applyNumberFormat="1" applyFont="1" applyFill="1" applyBorder="1" applyAlignment="1">
      <alignment/>
    </xf>
    <xf numFmtId="164" fontId="40" fillId="0" borderId="31" xfId="18" applyNumberFormat="1" applyFont="1" applyFill="1" applyBorder="1" applyAlignment="1">
      <alignment/>
    </xf>
    <xf numFmtId="0" fontId="4" fillId="7" borderId="5" xfId="20" applyFont="1" applyFill="1" applyBorder="1" applyAlignment="1">
      <alignment horizontal="center" vertical="center"/>
      <protection/>
    </xf>
    <xf numFmtId="0" fontId="3" fillId="7" borderId="0" xfId="20" applyFont="1" applyFill="1" applyAlignment="1">
      <alignment horizontal="center" vertical="center"/>
      <protection/>
    </xf>
    <xf numFmtId="0" fontId="3" fillId="7" borderId="6" xfId="20" applyFont="1" applyFill="1" applyBorder="1" applyAlignment="1">
      <alignment horizontal="center" vertical="center"/>
      <protection/>
    </xf>
    <xf numFmtId="0" fontId="5" fillId="7" borderId="5" xfId="20" applyFont="1" applyFill="1" applyBorder="1" applyAlignment="1">
      <alignment horizontal="center" vertical="center" wrapText="1"/>
      <protection/>
    </xf>
    <xf numFmtId="0" fontId="5" fillId="7" borderId="0" xfId="20" applyFont="1" applyFill="1" applyAlignment="1">
      <alignment horizontal="center" vertical="center" wrapText="1"/>
      <protection/>
    </xf>
    <xf numFmtId="0" fontId="5" fillId="7" borderId="6" xfId="20" applyFont="1" applyFill="1" applyBorder="1" applyAlignment="1">
      <alignment horizontal="center" vertical="center" wrapText="1"/>
      <protection/>
    </xf>
    <xf numFmtId="0" fontId="14" fillId="7" borderId="5" xfId="22" applyFill="1" applyBorder="1" applyAlignment="1">
      <alignment horizontal="center" vertical="center" wrapText="1"/>
    </xf>
    <xf numFmtId="0" fontId="14" fillId="7" borderId="0" xfId="22" applyFill="1" applyBorder="1" applyAlignment="1">
      <alignment horizontal="center" vertical="center" wrapText="1"/>
    </xf>
    <xf numFmtId="0" fontId="14" fillId="7" borderId="6" xfId="22" applyFill="1" applyBorder="1" applyAlignment="1">
      <alignment horizontal="center" vertical="center" wrapText="1"/>
    </xf>
    <xf numFmtId="0" fontId="18" fillId="5" borderId="17" xfId="0" applyFont="1" applyFill="1" applyBorder="1" applyAlignment="1">
      <alignment horizontal="right"/>
    </xf>
    <xf numFmtId="0" fontId="18" fillId="5" borderId="32" xfId="0" applyFont="1" applyFill="1" applyBorder="1" applyAlignment="1">
      <alignment horizontal="right"/>
    </xf>
    <xf numFmtId="0" fontId="22" fillId="0" borderId="0" xfId="0" applyFont="1" applyAlignment="1">
      <alignment horizontal="left" vertical="center" wrapText="1"/>
    </xf>
    <xf numFmtId="0" fontId="15" fillId="0" borderId="0" xfId="0" applyFont="1" applyAlignment="1">
      <alignment horizontal="left" vertical="center" wrapText="1"/>
    </xf>
    <xf numFmtId="0" fontId="22" fillId="0" borderId="0" xfId="0" applyFont="1" applyAlignment="1">
      <alignment horizontal="left" wrapText="1"/>
    </xf>
    <xf numFmtId="0" fontId="12" fillId="0" borderId="0" xfId="0" applyFont="1" applyAlignment="1">
      <alignment horizontal="left" wrapText="1" indent="1"/>
    </xf>
    <xf numFmtId="0" fontId="12" fillId="0" borderId="0" xfId="0" applyFont="1" applyAlignment="1">
      <alignment horizontal="left" wrapText="1"/>
    </xf>
    <xf numFmtId="0" fontId="12" fillId="0" borderId="0" xfId="0" applyFont="1" applyAlignment="1">
      <alignment horizontal="left" vertical="center" wrapText="1"/>
    </xf>
    <xf numFmtId="0" fontId="15" fillId="0" borderId="0" xfId="0" applyFont="1" applyAlignment="1">
      <alignment horizontal="left" wrapText="1"/>
    </xf>
    <xf numFmtId="0" fontId="0" fillId="0" borderId="0" xfId="0" applyAlignment="1">
      <alignment horizontal="center" vertical="center"/>
    </xf>
  </cellXfs>
  <cellStyles count="10">
    <cellStyle name="Normal" xfId="0"/>
    <cellStyle name="Percent" xfId="15"/>
    <cellStyle name="Currency" xfId="16"/>
    <cellStyle name="Currency [0]" xfId="17"/>
    <cellStyle name="Comma" xfId="18"/>
    <cellStyle name="Comma [0]" xfId="19"/>
    <cellStyle name="Normal 2" xfId="20"/>
    <cellStyle name="Hyperlink 2" xfId="21"/>
    <cellStyle name="Hyperlink" xfId="22"/>
    <cellStyle name="Good" xfId="23"/>
  </cellStyles>
  <dxfs count="20">
    <dxf>
      <font>
        <b val="0"/>
        <i val="0"/>
        <u val="none"/>
        <strike val="0"/>
        <sz val="12"/>
        <name val="Calibri Light"/>
        <family val="2"/>
        <color theme="1"/>
        <condense val="0"/>
        <extend val="0"/>
      </font>
      <border>
        <left style="hair"/>
        <right/>
        <top style="hair"/>
        <bottom style="hair"/>
        <vertical style="hair"/>
        <horizontal style="hair"/>
      </border>
    </dxf>
    <dxf>
      <font>
        <b val="0"/>
        <i val="0"/>
        <u val="none"/>
        <strike val="0"/>
        <sz val="12"/>
        <name val="Calibri Light"/>
        <family val="2"/>
        <color theme="1"/>
        <condense val="0"/>
        <extend val="0"/>
      </font>
      <border>
        <left style="hair"/>
        <right style="hair"/>
        <top style="hair"/>
        <bottom style="hair"/>
        <vertical style="hair"/>
        <horizontal style="hair"/>
      </border>
    </dxf>
    <dxf>
      <font>
        <b val="0"/>
        <i val="0"/>
        <u val="none"/>
        <strike val="0"/>
        <sz val="12"/>
        <name val="Calibri Light"/>
        <family val="2"/>
        <color theme="1"/>
        <condense val="0"/>
        <extend val="0"/>
      </font>
      <border>
        <left/>
        <right style="hair"/>
        <top style="hair"/>
        <bottom style="hair"/>
        <vertical style="hair"/>
        <horizontal style="hair"/>
      </border>
    </dxf>
    <dxf>
      <border>
        <top style="hair"/>
      </border>
    </dxf>
    <dxf>
      <border>
        <left style="thin"/>
        <right style="thin"/>
        <top style="thin"/>
        <bottom style="thin"/>
      </border>
    </dxf>
    <dxf>
      <font>
        <b val="0"/>
        <i val="0"/>
        <u val="none"/>
        <strike val="0"/>
        <sz val="12"/>
        <name val="Calibri Light"/>
        <family val="2"/>
        <color theme="1"/>
        <condense val="0"/>
        <extend val="0"/>
      </font>
    </dxf>
    <dxf>
      <border>
        <bottom style="hair"/>
      </border>
    </dxf>
    <dxf>
      <font>
        <b val="0"/>
        <i val="0"/>
        <u val="none"/>
        <strike val="0"/>
        <sz val="12"/>
        <name val="Calibri Light"/>
        <family val="2"/>
        <color theme="0"/>
        <condense val="0"/>
        <extend val="0"/>
      </font>
      <fill>
        <patternFill patternType="solid">
          <bgColor theme="4" tint="-0.4999699890613556"/>
        </patternFill>
      </fill>
      <alignment horizontal="center" vertical="center" textRotation="0" wrapText="1" shrinkToFit="1" readingOrder="0"/>
      <border>
        <left style="hair"/>
        <right style="hair"/>
        <top/>
        <bottom/>
        <vertical style="hair"/>
        <horizontal style="hair"/>
      </border>
    </dxf>
    <dxf>
      <font>
        <b val="0"/>
        <i val="0"/>
        <u val="none"/>
        <strike val="0"/>
        <sz val="11"/>
        <name val="Calibri Light"/>
        <family val="2"/>
        <color theme="1"/>
        <condense val="0"/>
        <extend val="0"/>
      </font>
      <border>
        <left/>
        <right/>
        <top style="thin">
          <color theme="0" tint="-0.24997000396251678"/>
        </top>
        <bottom style="thin">
          <color theme="0" tint="-0.24997000396251678"/>
        </bottom>
        <vertical/>
        <horizontal/>
      </border>
    </dxf>
    <dxf>
      <border>
        <top style="thin">
          <color theme="0" tint="-0.24997000396251678"/>
        </top>
      </border>
    </dxf>
    <dxf>
      <border>
        <left style="thin">
          <color theme="0" tint="-0.24997000396251678"/>
        </left>
        <right style="thin">
          <color theme="0" tint="-0.24997000396251678"/>
        </right>
        <top style="thin">
          <color theme="0" tint="-0.24997000396251678"/>
        </top>
        <bottom style="thin">
          <color theme="0" tint="-0.24997000396251678"/>
        </bottom>
      </border>
    </dxf>
    <dxf>
      <font>
        <b val="0"/>
        <i val="0"/>
        <u val="none"/>
        <strike val="0"/>
        <sz val="11"/>
        <name val="Calibri Light"/>
        <family val="2"/>
        <color theme="1"/>
        <condense val="0"/>
        <extend val="0"/>
      </font>
    </dxf>
    <dxf>
      <border>
        <bottom style="thin">
          <color theme="0" tint="-0.24997000396251678"/>
        </bottom>
      </border>
    </dxf>
    <dxf>
      <font>
        <b/>
        <i val="0"/>
        <u val="none"/>
        <strike val="0"/>
        <sz val="11"/>
        <name val="Calibri Light"/>
        <family val="2"/>
        <color theme="0"/>
        <condense val="0"/>
        <extend val="0"/>
      </font>
      <fill>
        <patternFill patternType="solid">
          <bgColor rgb="FF4195B8"/>
        </patternFill>
      </fill>
    </dxf>
    <dxf>
      <font>
        <b val="0"/>
        <i val="0"/>
        <u val="none"/>
        <strike val="0"/>
        <sz val="11"/>
        <name val="Calibri Light"/>
        <family val="2"/>
        <color theme="1"/>
        <condense val="0"/>
        <extend val="0"/>
      </font>
      <numFmt numFmtId="177" formatCode="mmm\-yy"/>
    </dxf>
    <dxf>
      <font>
        <b val="0"/>
        <i val="0"/>
        <u val="none"/>
        <strike val="0"/>
        <sz val="11"/>
        <name val="Calibri Light"/>
        <family val="2"/>
        <color rgb="FF000000"/>
        <condense val="0"/>
        <extend val="0"/>
      </font>
    </dxf>
    <dxf>
      <font>
        <b val="0"/>
        <i val="0"/>
        <u val="none"/>
        <strike val="0"/>
        <sz val="11"/>
        <name val="Calibri Light"/>
        <family val="2"/>
        <color theme="1"/>
        <condense val="0"/>
        <extend val="0"/>
      </font>
    </dxf>
    <dxf>
      <font>
        <b val="0"/>
        <i val="0"/>
        <u val="none"/>
        <strike val="0"/>
        <sz val="11"/>
        <name val="Calibri Light"/>
        <family val="2"/>
        <color theme="1"/>
        <condense val="0"/>
        <extend val="0"/>
      </font>
      <numFmt numFmtId="177" formatCode="mmm\-yy"/>
      <fill>
        <patternFill patternType="none"/>
      </fill>
    </dxf>
    <dxf>
      <font>
        <b val="0"/>
        <i val="0"/>
        <u val="none"/>
        <strike val="0"/>
        <sz val="11"/>
        <name val="Calibri Light"/>
        <family val="2"/>
        <color theme="1"/>
        <condense val="0"/>
        <extend val="0"/>
      </font>
      <fill>
        <patternFill patternType="none"/>
      </fill>
    </dxf>
    <dxf>
      <font>
        <b val="0"/>
        <i val="0"/>
        <u val="none"/>
        <strike val="0"/>
        <sz val="11"/>
        <name val="Calibri Light"/>
        <family val="2"/>
        <color theme="1"/>
        <condense val="0"/>
        <extend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customXml" Target="../customXml/item4.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647700</xdr:colOff>
      <xdr:row>6</xdr:row>
      <xdr:rowOff>95250</xdr:rowOff>
    </xdr:from>
    <xdr:to>
      <xdr:col>3</xdr:col>
      <xdr:colOff>0</xdr:colOff>
      <xdr:row>11</xdr:row>
      <xdr:rowOff>28575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409700" y="1295400"/>
          <a:ext cx="6696075" cy="885825"/>
        </a:xfrm>
        <a:prstGeom prst="rect">
          <a:avLst/>
        </a:prstGeom>
        <a:ln>
          <a:noFill/>
        </a:ln>
      </xdr:spPr>
    </xdr:pic>
    <xdr:clientData/>
  </xdr:twoCellAnchor>
</xdr:wsDr>
</file>

<file path=xl/tables/table1.xml><?xml version="1.0" encoding="utf-8"?>
<table xmlns="http://schemas.openxmlformats.org/spreadsheetml/2006/main" id="1" name="Table1" displayName="Table1" ref="M6:M16" totalsRowShown="0" headerRowDxfId="19" dataDxfId="18">
  <autoFilter ref="M6:M16"/>
  <tableColumns count="1">
    <tableColumn id="1" name="Year Ending" dataDxfId="17"/>
  </tableColumns>
  <tableStyleInfo name="TableStyleMedium4" showFirstColumn="0" showLastColumn="0" showRowStripes="1" showColumnStripes="0"/>
</table>
</file>

<file path=xl/tables/table2.xml><?xml version="1.0" encoding="utf-8"?>
<table xmlns="http://schemas.openxmlformats.org/spreadsheetml/2006/main" id="2" name="Table13" displayName="Table13" ref="O1:O14" totalsRowShown="0" headerRowDxfId="16" dataDxfId="15">
  <autoFilter ref="O1:O14"/>
  <tableColumns count="1">
    <tableColumn id="1" name="Year Ending" dataDxfId="14"/>
  </tableColumns>
  <tableStyleInfo name="TableStyleMedium4" showFirstColumn="0" showLastColumn="0" showRowStripes="1" showColumnStripes="0"/>
</table>
</file>

<file path=xl/tables/table3.xml><?xml version="1.0" encoding="utf-8"?>
<table xmlns="http://schemas.openxmlformats.org/spreadsheetml/2006/main" id="3" name="Type_Material" displayName="Type_Material" ref="N3:N8" totalsRowShown="0" headerRowDxfId="13" dataDxfId="11" tableBorderDxfId="10" headerRowBorderDxfId="12" totalsRowBorderDxfId="9">
  <autoFilter ref="N3:N8"/>
  <sortState ref="N4:N8">
    <sortCondition sortBy="value" ref="N4:N8"/>
  </sortState>
  <tableColumns count="1">
    <tableColumn id="1" name="Types" dataDxfId="8"/>
  </tableColumns>
  <tableStyleInfo name="TableStyleLight9" showFirstColumn="0" showLastColumn="0" showRowStripes="1" showColumnStripes="0"/>
</table>
</file>

<file path=xl/tables/table4.xml><?xml version="1.0" encoding="utf-8"?>
<table xmlns="http://schemas.openxmlformats.org/spreadsheetml/2006/main" id="5" name="Table46" displayName="Table46" ref="A1:C89" totalsRowShown="0" headerRowDxfId="7" dataDxfId="5" tableBorderDxfId="4" headerRowBorderDxfId="6" totalsRowBorderDxfId="3">
  <autoFilter ref="A1:C89"/>
  <sortState ref="A2:C89">
    <sortCondition sortBy="value" ref="A2:A89"/>
  </sortState>
  <tableColumns count="3">
    <tableColumn id="1" name="Retailer Name" dataDxfId="2"/>
    <tableColumn id="2" name="Code" dataDxfId="1"/>
    <tableColumn id="3" name="Industry"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escosa.sa.gov.au/ArticleDocuments/21831/20220321-Energy-Water-SSNI-Guideline5-RegulatoryReportingRequirementsSmall-scaleNetworks.pdf.aspx?Embed=Y" TargetMode="External" /><Relationship Id="rId2" Type="http://schemas.openxmlformats.org/officeDocument/2006/relationships/hyperlink" Target="mailto:reporting@escosa.sa.gov.au"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escosa.sa.gov.au/industry/water/licensee-information/small-scale-water-networks" TargetMode="External" /><Relationship Id="rId2" Type="http://schemas.openxmlformats.org/officeDocument/2006/relationships/table" Target="../tables/table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escosa.sa.gov.au/industry/water/licensee-information/small-scale-water-networks"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escosa.sa.gov.au/industry/water/licensee-information/small-scale-water-networks"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A2ABA-A31D-4A51-91C7-532E941D3815}">
  <sheetPr>
    <tabColor theme="3" tint="0.5999900102615356"/>
    <pageSetUpPr fitToPage="1"/>
  </sheetPr>
  <dimension ref="B2:D37"/>
  <sheetViews>
    <sheetView showGridLines="0" tabSelected="1" workbookViewId="0" topLeftCell="A14">
      <selection activeCell="C16" sqref="C16"/>
    </sheetView>
  </sheetViews>
  <sheetFormatPr defaultColWidth="9.28125" defaultRowHeight="15"/>
  <cols>
    <col min="1" max="1" width="11.421875" style="19" customWidth="1"/>
    <col min="2" max="2" width="16.7109375" style="19" customWidth="1"/>
    <col min="3" max="3" width="93.421875" style="19" customWidth="1"/>
    <col min="4" max="4" width="3.140625" style="19" customWidth="1"/>
    <col min="5" max="16384" width="9.28125" style="19" customWidth="1"/>
  </cols>
  <sheetData>
    <row r="1" ht="17.25" customHeight="1" thickBot="1"/>
    <row r="2" spans="2:4" ht="15">
      <c r="B2" s="25"/>
      <c r="C2" s="26"/>
      <c r="D2" s="27"/>
    </row>
    <row r="3" spans="2:4" ht="15">
      <c r="B3" s="196" t="s">
        <v>19</v>
      </c>
      <c r="C3" s="197"/>
      <c r="D3" s="198"/>
    </row>
    <row r="4" spans="2:4" ht="15.75" thickBot="1">
      <c r="B4" s="196" t="s">
        <v>54</v>
      </c>
      <c r="C4" s="197" t="s">
        <v>53</v>
      </c>
      <c r="D4" s="198"/>
    </row>
    <row r="5" spans="2:4" ht="16.5" thickBot="1">
      <c r="B5" s="42" t="s">
        <v>568</v>
      </c>
      <c r="C5" s="37" t="s">
        <v>640</v>
      </c>
      <c r="D5" s="30"/>
    </row>
    <row r="6" spans="2:4" ht="15">
      <c r="B6" s="28"/>
      <c r="C6" s="29"/>
      <c r="D6" s="30"/>
    </row>
    <row r="7" spans="2:4" ht="15">
      <c r="B7" s="28"/>
      <c r="C7" s="29"/>
      <c r="D7" s="30"/>
    </row>
    <row r="8" spans="2:4" ht="15">
      <c r="B8" s="28"/>
      <c r="C8" s="29"/>
      <c r="D8" s="30"/>
    </row>
    <row r="9" spans="2:4" ht="15">
      <c r="B9" s="28"/>
      <c r="C9" s="29"/>
      <c r="D9" s="30"/>
    </row>
    <row r="10" spans="2:4" ht="15">
      <c r="B10" s="28"/>
      <c r="C10" s="29"/>
      <c r="D10" s="30"/>
    </row>
    <row r="11" spans="2:4" ht="15">
      <c r="B11" s="28"/>
      <c r="C11" s="29"/>
      <c r="D11" s="30"/>
    </row>
    <row r="12" spans="2:4" ht="15">
      <c r="B12" s="28"/>
      <c r="C12" s="29"/>
      <c r="D12" s="30"/>
    </row>
    <row r="13" spans="2:4" ht="15">
      <c r="B13" s="28"/>
      <c r="C13" s="29"/>
      <c r="D13" s="30"/>
    </row>
    <row r="14" spans="2:4" ht="82.5" customHeight="1">
      <c r="B14" s="199" t="s">
        <v>402</v>
      </c>
      <c r="C14" s="200"/>
      <c r="D14" s="201"/>
    </row>
    <row r="15" spans="2:4" ht="15" customHeight="1" thickBot="1">
      <c r="B15" s="28"/>
      <c r="C15" s="29"/>
      <c r="D15" s="30"/>
    </row>
    <row r="16" spans="2:4" ht="30" customHeight="1" thickBot="1">
      <c r="B16" s="40" t="s">
        <v>2</v>
      </c>
      <c r="C16" s="37"/>
      <c r="D16" s="30"/>
    </row>
    <row r="17" spans="2:4" ht="15" customHeight="1">
      <c r="B17" s="31"/>
      <c r="C17" s="29"/>
      <c r="D17" s="30"/>
    </row>
    <row r="18" spans="2:4" ht="15" customHeight="1">
      <c r="B18" s="31"/>
      <c r="C18" s="29"/>
      <c r="D18" s="30"/>
    </row>
    <row r="19" spans="2:4" ht="15" customHeight="1">
      <c r="B19" s="41" t="s">
        <v>3</v>
      </c>
      <c r="C19" s="32"/>
      <c r="D19" s="30"/>
    </row>
    <row r="20" spans="2:4" ht="15" customHeight="1" thickBot="1">
      <c r="B20" s="31"/>
      <c r="C20" s="29"/>
      <c r="D20" s="30"/>
    </row>
    <row r="21" spans="2:4" ht="30" customHeight="1" thickBot="1">
      <c r="B21" s="42" t="s">
        <v>4</v>
      </c>
      <c r="C21" s="37"/>
      <c r="D21" s="30"/>
    </row>
    <row r="22" spans="2:4" ht="15" customHeight="1" thickBot="1">
      <c r="B22" s="33"/>
      <c r="C22" s="29"/>
      <c r="D22" s="30"/>
    </row>
    <row r="23" spans="2:4" ht="30" customHeight="1" thickBot="1">
      <c r="B23" s="42" t="s">
        <v>5</v>
      </c>
      <c r="C23" s="37"/>
      <c r="D23" s="30"/>
    </row>
    <row r="24" spans="2:4" ht="15" customHeight="1" thickBot="1">
      <c r="B24" s="42"/>
      <c r="C24" s="29"/>
      <c r="D24" s="30"/>
    </row>
    <row r="25" spans="2:4" ht="30" customHeight="1" thickBot="1">
      <c r="B25" s="42" t="s">
        <v>6</v>
      </c>
      <c r="C25" s="38"/>
      <c r="D25" s="30"/>
    </row>
    <row r="26" spans="2:4" ht="15" customHeight="1" thickBot="1">
      <c r="B26" s="33"/>
      <c r="C26" s="29"/>
      <c r="D26" s="30"/>
    </row>
    <row r="27" spans="2:4" ht="30" customHeight="1" thickBot="1">
      <c r="B27" s="42" t="s">
        <v>7</v>
      </c>
      <c r="C27" s="37"/>
      <c r="D27" s="30"/>
    </row>
    <row r="28" spans="2:4" ht="15" customHeight="1">
      <c r="B28" s="33"/>
      <c r="C28" s="29"/>
      <c r="D28" s="30"/>
    </row>
    <row r="29" spans="2:4" ht="32.25" customHeight="1">
      <c r="B29" s="202" t="s">
        <v>564</v>
      </c>
      <c r="C29" s="203"/>
      <c r="D29" s="204"/>
    </row>
    <row r="30" spans="2:4" ht="15" customHeight="1">
      <c r="B30" s="33"/>
      <c r="C30" s="29"/>
      <c r="D30" s="30"/>
    </row>
    <row r="31" spans="2:4" ht="15">
      <c r="B31" s="39"/>
      <c r="C31" s="29"/>
      <c r="D31" s="30"/>
    </row>
    <row r="32" spans="2:4" ht="15">
      <c r="B32" s="45" t="s">
        <v>675</v>
      </c>
      <c r="C32" s="29"/>
      <c r="D32" s="30"/>
    </row>
    <row r="33" spans="2:4" ht="15">
      <c r="B33" s="28"/>
      <c r="C33" s="29"/>
      <c r="D33" s="30"/>
    </row>
    <row r="34" spans="2:4" ht="15">
      <c r="B34" s="28" t="s">
        <v>401</v>
      </c>
      <c r="C34" s="29"/>
      <c r="D34" s="30"/>
    </row>
    <row r="35" spans="2:4" ht="15">
      <c r="B35" s="28"/>
      <c r="C35" s="29"/>
      <c r="D35" s="30"/>
    </row>
    <row r="36" spans="2:4" ht="15">
      <c r="B36" s="130"/>
      <c r="C36" s="46"/>
      <c r="D36" s="30"/>
    </row>
    <row r="37" spans="2:4" ht="15.75" thickBot="1">
      <c r="B37" s="34"/>
      <c r="C37" s="35"/>
      <c r="D37" s="36"/>
    </row>
  </sheetData>
  <mergeCells count="4">
    <mergeCell ref="B3:D3"/>
    <mergeCell ref="B4:D4"/>
    <mergeCell ref="B14:D14"/>
    <mergeCell ref="B29:D29"/>
  </mergeCells>
  <dataValidations count="1">
    <dataValidation type="list" allowBlank="1" showInputMessage="1" showErrorMessage="1" sqref="C16">
      <formula1>'Drop-down list'!$A$2:$A$89</formula1>
    </dataValidation>
  </dataValidations>
  <hyperlinks>
    <hyperlink ref="B29:D29" r:id="rId1" display="Please note if an entity holds more than one licence for which Guideline No.5 applies (see clause 1.2.1) a separate Annual Return must be submitted for each licensee. "/>
    <hyperlink ref="B34" r:id="rId2" display="mailto:reporting@escosa.sa.gov.au"/>
  </hyperlinks>
  <printOptions horizontalCentered="1" verticalCentered="1"/>
  <pageMargins left="0.31496062992125984" right="0.31496062992125984" top="0.35433070866141736" bottom="0.35433070866141736" header="0.31496062992125984" footer="0.31496062992125984"/>
  <pageSetup fitToHeight="0" fitToWidth="1" horizontalDpi="600" verticalDpi="600" orientation="portrait" paperSize="9" scale="84" r:id="rId4"/>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50C39-4A0A-481F-AF76-BAB5F496E386}">
  <sheetPr>
    <tabColor rgb="FFC0DCE7"/>
  </sheetPr>
  <dimension ref="A1:L33"/>
  <sheetViews>
    <sheetView showGridLines="0" zoomScale="115" zoomScaleNormal="115" workbookViewId="0" topLeftCell="A1">
      <selection activeCell="H24" sqref="H24"/>
    </sheetView>
  </sheetViews>
  <sheetFormatPr defaultColWidth="9.28125" defaultRowHeight="15"/>
  <cols>
    <col min="1" max="1" width="16.57421875" style="83" customWidth="1"/>
    <col min="2" max="2" width="64.140625" style="83" customWidth="1"/>
    <col min="3" max="12" width="11.00390625" style="0" customWidth="1"/>
  </cols>
  <sheetData>
    <row r="1" ht="15.75">
      <c r="A1" s="81" t="s">
        <v>339</v>
      </c>
    </row>
    <row r="2" spans="1:3" ht="18" customHeight="1">
      <c r="A2" s="214" t="s">
        <v>8</v>
      </c>
      <c r="B2" s="94"/>
      <c r="C2" s="84">
        <f>+'Proforma AR1'!E3</f>
        <v>45078</v>
      </c>
    </row>
    <row r="3" spans="1:12" ht="13.5" customHeight="1">
      <c r="A3" s="214"/>
      <c r="B3" s="94"/>
      <c r="C3" s="85">
        <v>44713</v>
      </c>
      <c r="D3" s="85">
        <v>45078</v>
      </c>
      <c r="E3" s="85">
        <v>45444</v>
      </c>
      <c r="F3" s="85">
        <v>45809</v>
      </c>
      <c r="G3" s="85">
        <v>46174</v>
      </c>
      <c r="H3" s="85">
        <v>46539</v>
      </c>
      <c r="I3" s="85">
        <v>46905</v>
      </c>
      <c r="J3" s="85">
        <v>47270</v>
      </c>
      <c r="K3" s="85">
        <v>47635</v>
      </c>
      <c r="L3" s="85">
        <v>48000</v>
      </c>
    </row>
    <row r="4" spans="1:12" ht="15">
      <c r="A4" s="82" t="s">
        <v>0</v>
      </c>
      <c r="B4" s="82" t="s">
        <v>129</v>
      </c>
      <c r="C4" s="86" t="s">
        <v>9</v>
      </c>
      <c r="D4" s="86" t="s">
        <v>10</v>
      </c>
      <c r="E4" s="86" t="s">
        <v>11</v>
      </c>
      <c r="F4" s="86" t="s">
        <v>12</v>
      </c>
      <c r="G4" s="86" t="s">
        <v>13</v>
      </c>
      <c r="H4" s="86" t="s">
        <v>14</v>
      </c>
      <c r="I4" s="86" t="s">
        <v>15</v>
      </c>
      <c r="J4" s="86" t="s">
        <v>16</v>
      </c>
      <c r="K4" s="86" t="s">
        <v>17</v>
      </c>
      <c r="L4" s="86" t="s">
        <v>18</v>
      </c>
    </row>
    <row r="5" spans="1:12" ht="15">
      <c r="A5" s="95" t="s">
        <v>56</v>
      </c>
      <c r="B5" s="96" t="s">
        <v>153</v>
      </c>
      <c r="C5" s="96" t="str">
        <f>IF($C$2=C$3,VLOOKUP($A5,'Proforma AR2'!$B$5:$C$34,2,FALSE),"")</f>
        <v/>
      </c>
      <c r="D5" s="96">
        <f>IF($C$2=D$3,VLOOKUP($A5,'Proforma AR2'!$B$5:$C$34,2,FALSE),"")</f>
        <v>0</v>
      </c>
      <c r="E5" s="96" t="str">
        <f>IF($C$2=E$3,VLOOKUP($A5,'Proforma AR2'!$B$5:$C$34,2,FALSE),"")</f>
        <v/>
      </c>
      <c r="F5" s="96" t="str">
        <f>IF($C$2=F$3,VLOOKUP($A5,'Proforma AR2'!$B$5:$C$34,2,FALSE),"")</f>
        <v/>
      </c>
      <c r="G5" s="96" t="str">
        <f>IF($C$2=G$3,VLOOKUP($A5,'Proforma AR2'!$B$5:$C$34,2,FALSE),"")</f>
        <v/>
      </c>
      <c r="H5" s="96" t="str">
        <f>IF($C$2=H$3,VLOOKUP($A5,'Proforma AR2'!$B$5:$C$34,2,FALSE),"")</f>
        <v/>
      </c>
      <c r="I5" s="96" t="str">
        <f>IF($C$2=I$3,VLOOKUP($A5,'Proforma AR2'!$B$5:$C$34,2,FALSE),"")</f>
        <v/>
      </c>
      <c r="J5" s="96" t="str">
        <f>IF($C$2=J$3,VLOOKUP($A5,'Proforma AR2'!$B$5:$C$34,2,FALSE),"")</f>
        <v/>
      </c>
      <c r="K5" s="96" t="str">
        <f>IF($C$2=K$3,VLOOKUP($A5,'Proforma AR2'!$B$5:$C$34,2,FALSE),"")</f>
        <v/>
      </c>
      <c r="L5" s="96" t="str">
        <f>IF($C$2=L$3,VLOOKUP($A5,'Proforma AR2'!$B$5:$C$34,2,FALSE),"")</f>
        <v/>
      </c>
    </row>
    <row r="6" spans="1:12" ht="15">
      <c r="A6" s="95" t="s">
        <v>57</v>
      </c>
      <c r="B6" s="96" t="s">
        <v>156</v>
      </c>
      <c r="C6" s="96" t="str">
        <f>IF($C$2=C$3,VLOOKUP($A6,'Proforma AR2'!$B$5:$C$34,2,FALSE),"")</f>
        <v/>
      </c>
      <c r="D6" s="96">
        <f>IF($C$2=D$3,VLOOKUP($A6,'Proforma AR2'!$B$5:$C$34,2,FALSE),"")</f>
        <v>0</v>
      </c>
      <c r="E6" s="96" t="str">
        <f>IF($C$2=E$3,VLOOKUP($A6,'Proforma AR2'!$B$5:$C$34,2,FALSE),"")</f>
        <v/>
      </c>
      <c r="F6" s="96" t="str">
        <f>IF($C$2=F$3,VLOOKUP($A6,'Proforma AR2'!$B$5:$C$34,2,FALSE),"")</f>
        <v/>
      </c>
      <c r="G6" s="96" t="str">
        <f>IF($C$2=G$3,VLOOKUP($A6,'Proforma AR2'!$B$5:$C$34,2,FALSE),"")</f>
        <v/>
      </c>
      <c r="H6" s="96" t="str">
        <f>IF($C$2=H$3,VLOOKUP($A6,'Proforma AR2'!$B$5:$C$34,2,FALSE),"")</f>
        <v/>
      </c>
      <c r="I6" s="96" t="str">
        <f>IF($C$2=I$3,VLOOKUP($A6,'Proforma AR2'!$B$5:$C$34,2,FALSE),"")</f>
        <v/>
      </c>
      <c r="J6" s="96" t="str">
        <f>IF($C$2=J$3,VLOOKUP($A6,'Proforma AR2'!$B$5:$C$34,2,FALSE),"")</f>
        <v/>
      </c>
      <c r="K6" s="96" t="str">
        <f>IF($C$2=K$3,VLOOKUP($A6,'Proforma AR2'!$B$5:$C$34,2,FALSE),"")</f>
        <v/>
      </c>
      <c r="L6" s="96" t="str">
        <f>IF($C$2=L$3,VLOOKUP($A6,'Proforma AR2'!$B$5:$C$34,2,FALSE),"")</f>
        <v/>
      </c>
    </row>
    <row r="7" spans="1:12" ht="15">
      <c r="A7" s="95" t="s">
        <v>130</v>
      </c>
      <c r="B7" s="96" t="s">
        <v>154</v>
      </c>
      <c r="C7" s="96" t="str">
        <f>IF($C$2=C$3,VLOOKUP($A7,'Proforma AR2'!$B$5:$C$34,2,FALSE),"")</f>
        <v/>
      </c>
      <c r="D7" s="96">
        <f>IF($C$2=D$3,VLOOKUP($A7,'Proforma AR2'!$B$5:$C$34,2,FALSE),"")</f>
        <v>0</v>
      </c>
      <c r="E7" s="96" t="str">
        <f>IF($C$2=E$3,VLOOKUP($A7,'Proforma AR2'!$B$5:$C$34,2,FALSE),"")</f>
        <v/>
      </c>
      <c r="F7" s="96" t="str">
        <f>IF($C$2=F$3,VLOOKUP($A7,'Proforma AR2'!$B$5:$C$34,2,FALSE),"")</f>
        <v/>
      </c>
      <c r="G7" s="96" t="str">
        <f>IF($C$2=G$3,VLOOKUP($A7,'Proforma AR2'!$B$5:$C$34,2,FALSE),"")</f>
        <v/>
      </c>
      <c r="H7" s="96" t="str">
        <f>IF($C$2=H$3,VLOOKUP($A7,'Proforma AR2'!$B$5:$C$34,2,FALSE),"")</f>
        <v/>
      </c>
      <c r="I7" s="96" t="str">
        <f>IF($C$2=I$3,VLOOKUP($A7,'Proforma AR2'!$B$5:$C$34,2,FALSE),"")</f>
        <v/>
      </c>
      <c r="J7" s="96" t="str">
        <f>IF($C$2=J$3,VLOOKUP($A7,'Proforma AR2'!$B$5:$C$34,2,FALSE),"")</f>
        <v/>
      </c>
      <c r="K7" s="96" t="str">
        <f>IF($C$2=K$3,VLOOKUP($A7,'Proforma AR2'!$B$5:$C$34,2,FALSE),"")</f>
        <v/>
      </c>
      <c r="L7" s="96" t="str">
        <f>IF($C$2=L$3,VLOOKUP($A7,'Proforma AR2'!$B$5:$C$34,2,FALSE),"")</f>
        <v/>
      </c>
    </row>
    <row r="8" spans="1:12" ht="15">
      <c r="A8" s="95" t="s">
        <v>58</v>
      </c>
      <c r="B8" s="96" t="s">
        <v>157</v>
      </c>
      <c r="C8" s="96" t="str">
        <f>IF($C$2=C$3,VLOOKUP($A8,'Proforma AR2'!$B$5:$C$34,2,FALSE),"")</f>
        <v/>
      </c>
      <c r="D8" s="96">
        <f>IF($C$2=D$3,VLOOKUP($A8,'Proforma AR2'!$B$5:$C$34,2,FALSE),"")</f>
        <v>0</v>
      </c>
      <c r="E8" s="96" t="str">
        <f>IF($C$2=E$3,VLOOKUP($A8,'Proforma AR2'!$B$5:$C$34,2,FALSE),"")</f>
        <v/>
      </c>
      <c r="F8" s="96" t="str">
        <f>IF($C$2=F$3,VLOOKUP($A8,'Proforma AR2'!$B$5:$C$34,2,FALSE),"")</f>
        <v/>
      </c>
      <c r="G8" s="96" t="str">
        <f>IF($C$2=G$3,VLOOKUP($A8,'Proforma AR2'!$B$5:$C$34,2,FALSE),"")</f>
        <v/>
      </c>
      <c r="H8" s="96" t="str">
        <f>IF($C$2=H$3,VLOOKUP($A8,'Proforma AR2'!$B$5:$C$34,2,FALSE),"")</f>
        <v/>
      </c>
      <c r="I8" s="96" t="str">
        <f>IF($C$2=I$3,VLOOKUP($A8,'Proforma AR2'!$B$5:$C$34,2,FALSE),"")</f>
        <v/>
      </c>
      <c r="J8" s="96" t="str">
        <f>IF($C$2=J$3,VLOOKUP($A8,'Proforma AR2'!$B$5:$C$34,2,FALSE),"")</f>
        <v/>
      </c>
      <c r="K8" s="96" t="str">
        <f>IF($C$2=K$3,VLOOKUP($A8,'Proforma AR2'!$B$5:$C$34,2,FALSE),"")</f>
        <v/>
      </c>
      <c r="L8" s="96" t="str">
        <f>IF($C$2=L$3,VLOOKUP($A8,'Proforma AR2'!$B$5:$C$34,2,FALSE),"")</f>
        <v/>
      </c>
    </row>
    <row r="9" spans="1:12" ht="15">
      <c r="A9" s="95" t="s">
        <v>59</v>
      </c>
      <c r="B9" s="96" t="s">
        <v>155</v>
      </c>
      <c r="C9" s="96" t="str">
        <f>IF($C$2=C$3,VLOOKUP($A9,'Proforma AR2'!$B$5:$C$34,2,FALSE),"")</f>
        <v/>
      </c>
      <c r="D9" s="96">
        <f>IF($C$2=D$3,VLOOKUP($A9,'Proforma AR2'!$B$5:$C$34,2,FALSE),"")</f>
        <v>0</v>
      </c>
      <c r="E9" s="96" t="str">
        <f>IF($C$2=E$3,VLOOKUP($A9,'Proforma AR2'!$B$5:$C$34,2,FALSE),"")</f>
        <v/>
      </c>
      <c r="F9" s="96" t="str">
        <f>IF($C$2=F$3,VLOOKUP($A9,'Proforma AR2'!$B$5:$C$34,2,FALSE),"")</f>
        <v/>
      </c>
      <c r="G9" s="96" t="str">
        <f>IF($C$2=G$3,VLOOKUP($A9,'Proforma AR2'!$B$5:$C$34,2,FALSE),"")</f>
        <v/>
      </c>
      <c r="H9" s="96" t="str">
        <f>IF($C$2=H$3,VLOOKUP($A9,'Proforma AR2'!$B$5:$C$34,2,FALSE),"")</f>
        <v/>
      </c>
      <c r="I9" s="96" t="str">
        <f>IF($C$2=I$3,VLOOKUP($A9,'Proforma AR2'!$B$5:$C$34,2,FALSE),"")</f>
        <v/>
      </c>
      <c r="J9" s="96" t="str">
        <f>IF($C$2=J$3,VLOOKUP($A9,'Proforma AR2'!$B$5:$C$34,2,FALSE),"")</f>
        <v/>
      </c>
      <c r="K9" s="96" t="str">
        <f>IF($C$2=K$3,VLOOKUP($A9,'Proforma AR2'!$B$5:$C$34,2,FALSE),"")</f>
        <v/>
      </c>
      <c r="L9" s="96" t="str">
        <f>IF($C$2=L$3,VLOOKUP($A9,'Proforma AR2'!$B$5:$C$34,2,FALSE),"")</f>
        <v/>
      </c>
    </row>
    <row r="10" spans="1:12" ht="15">
      <c r="A10" s="95" t="s">
        <v>131</v>
      </c>
      <c r="B10" s="96" t="s">
        <v>158</v>
      </c>
      <c r="C10" s="96" t="str">
        <f>IF($C$2=C$3,VLOOKUP($A10,'Proforma AR2'!$B$5:$C$34,2,FALSE),"")</f>
        <v/>
      </c>
      <c r="D10" s="96">
        <f>IF($C$2=D$3,VLOOKUP($A10,'Proforma AR2'!$B$5:$C$34,2,FALSE),"")</f>
        <v>0</v>
      </c>
      <c r="E10" s="96" t="str">
        <f>IF($C$2=E$3,VLOOKUP($A10,'Proforma AR2'!$B$5:$C$34,2,FALSE),"")</f>
        <v/>
      </c>
      <c r="F10" s="96" t="str">
        <f>IF($C$2=F$3,VLOOKUP($A10,'Proforma AR2'!$B$5:$C$34,2,FALSE),"")</f>
        <v/>
      </c>
      <c r="G10" s="96" t="str">
        <f>IF($C$2=G$3,VLOOKUP($A10,'Proforma AR2'!$B$5:$C$34,2,FALSE),"")</f>
        <v/>
      </c>
      <c r="H10" s="96" t="str">
        <f>IF($C$2=H$3,VLOOKUP($A10,'Proforma AR2'!$B$5:$C$34,2,FALSE),"")</f>
        <v/>
      </c>
      <c r="I10" s="96" t="str">
        <f>IF($C$2=I$3,VLOOKUP($A10,'Proforma AR2'!$B$5:$C$34,2,FALSE),"")</f>
        <v/>
      </c>
      <c r="J10" s="96" t="str">
        <f>IF($C$2=J$3,VLOOKUP($A10,'Proforma AR2'!$B$5:$C$34,2,FALSE),"")</f>
        <v/>
      </c>
      <c r="K10" s="96" t="str">
        <f>IF($C$2=K$3,VLOOKUP($A10,'Proforma AR2'!$B$5:$C$34,2,FALSE),"")</f>
        <v/>
      </c>
      <c r="L10" s="96" t="str">
        <f>IF($C$2=L$3,VLOOKUP($A10,'Proforma AR2'!$B$5:$C$34,2,FALSE),"")</f>
        <v/>
      </c>
    </row>
    <row r="11" spans="1:12" ht="15">
      <c r="A11" s="95" t="s">
        <v>60</v>
      </c>
      <c r="B11" s="96" t="s">
        <v>160</v>
      </c>
      <c r="C11" s="96" t="str">
        <f>IF($C$2=C$3,VLOOKUP($A11,'Proforma AR2'!$B$5:$C$34,2,FALSE),"")</f>
        <v/>
      </c>
      <c r="D11" s="96">
        <f>IF($C$2=D$3,VLOOKUP($A11,'Proforma AR2'!$B$5:$C$34,2,FALSE),"")</f>
        <v>0</v>
      </c>
      <c r="E11" s="96" t="str">
        <f>IF($C$2=E$3,VLOOKUP($A11,'Proforma AR2'!$B$5:$C$34,2,FALSE),"")</f>
        <v/>
      </c>
      <c r="F11" s="96" t="str">
        <f>IF($C$2=F$3,VLOOKUP($A11,'Proforma AR2'!$B$5:$C$34,2,FALSE),"")</f>
        <v/>
      </c>
      <c r="G11" s="96" t="str">
        <f>IF($C$2=G$3,VLOOKUP($A11,'Proforma AR2'!$B$5:$C$34,2,FALSE),"")</f>
        <v/>
      </c>
      <c r="H11" s="96" t="str">
        <f>IF($C$2=H$3,VLOOKUP($A11,'Proforma AR2'!$B$5:$C$34,2,FALSE),"")</f>
        <v/>
      </c>
      <c r="I11" s="96" t="str">
        <f>IF($C$2=I$3,VLOOKUP($A11,'Proforma AR2'!$B$5:$C$34,2,FALSE),"")</f>
        <v/>
      </c>
      <c r="J11" s="96" t="str">
        <f>IF($C$2=J$3,VLOOKUP($A11,'Proforma AR2'!$B$5:$C$34,2,FALSE),"")</f>
        <v/>
      </c>
      <c r="K11" s="96" t="str">
        <f>IF($C$2=K$3,VLOOKUP($A11,'Proforma AR2'!$B$5:$C$34,2,FALSE),"")</f>
        <v/>
      </c>
      <c r="L11" s="96" t="str">
        <f>IF($C$2=L$3,VLOOKUP($A11,'Proforma AR2'!$B$5:$C$34,2,FALSE),"")</f>
        <v/>
      </c>
    </row>
    <row r="12" spans="1:12" ht="15">
      <c r="A12" s="95" t="s">
        <v>61</v>
      </c>
      <c r="B12" s="96" t="s">
        <v>159</v>
      </c>
      <c r="C12" s="96" t="str">
        <f>IF($C$2=C$3,VLOOKUP($A12,'Proforma AR2'!$B$5:$C$34,2,FALSE),"")</f>
        <v/>
      </c>
      <c r="D12" s="96">
        <f>IF($C$2=D$3,VLOOKUP($A12,'Proforma AR2'!$B$5:$C$34,2,FALSE),"")</f>
        <v>0</v>
      </c>
      <c r="E12" s="96" t="str">
        <f>IF($C$2=E$3,VLOOKUP($A12,'Proforma AR2'!$B$5:$C$34,2,FALSE),"")</f>
        <v/>
      </c>
      <c r="F12" s="96" t="str">
        <f>IF($C$2=F$3,VLOOKUP($A12,'Proforma AR2'!$B$5:$C$34,2,FALSE),"")</f>
        <v/>
      </c>
      <c r="G12" s="96" t="str">
        <f>IF($C$2=G$3,VLOOKUP($A12,'Proforma AR2'!$B$5:$C$34,2,FALSE),"")</f>
        <v/>
      </c>
      <c r="H12" s="96" t="str">
        <f>IF($C$2=H$3,VLOOKUP($A12,'Proforma AR2'!$B$5:$C$34,2,FALSE),"")</f>
        <v/>
      </c>
      <c r="I12" s="96" t="str">
        <f>IF($C$2=I$3,VLOOKUP($A12,'Proforma AR2'!$B$5:$C$34,2,FALSE),"")</f>
        <v/>
      </c>
      <c r="J12" s="96" t="str">
        <f>IF($C$2=J$3,VLOOKUP($A12,'Proforma AR2'!$B$5:$C$34,2,FALSE),"")</f>
        <v/>
      </c>
      <c r="K12" s="96" t="str">
        <f>IF($C$2=K$3,VLOOKUP($A12,'Proforma AR2'!$B$5:$C$34,2,FALSE),"")</f>
        <v/>
      </c>
      <c r="L12" s="96" t="str">
        <f>IF($C$2=L$3,VLOOKUP($A12,'Proforma AR2'!$B$5:$C$34,2,FALSE),"")</f>
        <v/>
      </c>
    </row>
    <row r="13" spans="1:12" ht="15">
      <c r="A13" s="97" t="s">
        <v>142</v>
      </c>
      <c r="B13" s="96" t="s">
        <v>161</v>
      </c>
      <c r="C13" s="96" t="str">
        <f>IF($C$2=C$3,VLOOKUP($A13,'Proforma AR2'!$B$5:$C$34,2,FALSE),"")</f>
        <v/>
      </c>
      <c r="D13" s="96">
        <f>IF($C$2=D$3,VLOOKUP($A13,'Proforma AR2'!$B$5:$C$34,2,FALSE),"")</f>
        <v>0</v>
      </c>
      <c r="E13" s="96" t="str">
        <f>IF($C$2=E$3,VLOOKUP($A13,'Proforma AR2'!$B$5:$C$34,2,FALSE),"")</f>
        <v/>
      </c>
      <c r="F13" s="96" t="str">
        <f>IF($C$2=F$3,VLOOKUP($A13,'Proforma AR2'!$B$5:$C$34,2,FALSE),"")</f>
        <v/>
      </c>
      <c r="G13" s="96" t="str">
        <f>IF($C$2=G$3,VLOOKUP($A13,'Proforma AR2'!$B$5:$C$34,2,FALSE),"")</f>
        <v/>
      </c>
      <c r="H13" s="96" t="str">
        <f>IF($C$2=H$3,VLOOKUP($A13,'Proforma AR2'!$B$5:$C$34,2,FALSE),"")</f>
        <v/>
      </c>
      <c r="I13" s="96" t="str">
        <f>IF($C$2=I$3,VLOOKUP($A13,'Proforma AR2'!$B$5:$C$34,2,FALSE),"")</f>
        <v/>
      </c>
      <c r="J13" s="96" t="str">
        <f>IF($C$2=J$3,VLOOKUP($A13,'Proforma AR2'!$B$5:$C$34,2,FALSE),"")</f>
        <v/>
      </c>
      <c r="K13" s="96" t="str">
        <f>IF($C$2=K$3,VLOOKUP($A13,'Proforma AR2'!$B$5:$C$34,2,FALSE),"")</f>
        <v/>
      </c>
      <c r="L13" s="96" t="str">
        <f>IF($C$2=L$3,VLOOKUP($A13,'Proforma AR2'!$B$5:$C$34,2,FALSE),"")</f>
        <v/>
      </c>
    </row>
    <row r="14" spans="1:12" ht="15">
      <c r="A14" s="95" t="s">
        <v>62</v>
      </c>
      <c r="B14" s="96" t="s">
        <v>162</v>
      </c>
      <c r="C14" s="96" t="str">
        <f>IF($C$2=C$3,VLOOKUP($A14,'Proforma AR2'!$B$5:$C$34,2,FALSE),"")</f>
        <v/>
      </c>
      <c r="D14" s="96">
        <f>IF($C$2=D$3,VLOOKUP($A14,'Proforma AR2'!$B$5:$C$34,2,FALSE),"")</f>
        <v>0</v>
      </c>
      <c r="E14" s="96" t="str">
        <f>IF($C$2=E$3,VLOOKUP($A14,'Proforma AR2'!$B$5:$C$34,2,FALSE),"")</f>
        <v/>
      </c>
      <c r="F14" s="96" t="str">
        <f>IF($C$2=F$3,VLOOKUP($A14,'Proforma AR2'!$B$5:$C$34,2,FALSE),"")</f>
        <v/>
      </c>
      <c r="G14" s="96" t="str">
        <f>IF($C$2=G$3,VLOOKUP($A14,'Proforma AR2'!$B$5:$C$34,2,FALSE),"")</f>
        <v/>
      </c>
      <c r="H14" s="96" t="str">
        <f>IF($C$2=H$3,VLOOKUP($A14,'Proforma AR2'!$B$5:$C$34,2,FALSE),"")</f>
        <v/>
      </c>
      <c r="I14" s="96" t="str">
        <f>IF($C$2=I$3,VLOOKUP($A14,'Proforma AR2'!$B$5:$C$34,2,FALSE),"")</f>
        <v/>
      </c>
      <c r="J14" s="96" t="str">
        <f>IF($C$2=J$3,VLOOKUP($A14,'Proforma AR2'!$B$5:$C$34,2,FALSE),"")</f>
        <v/>
      </c>
      <c r="K14" s="96" t="str">
        <f>IF($C$2=K$3,VLOOKUP($A14,'Proforma AR2'!$B$5:$C$34,2,FALSE),"")</f>
        <v/>
      </c>
      <c r="L14" s="96" t="str">
        <f>IF($C$2=L$3,VLOOKUP($A14,'Proforma AR2'!$B$5:$C$34,2,FALSE),"")</f>
        <v/>
      </c>
    </row>
    <row r="15" spans="1:12" ht="15">
      <c r="A15" s="95" t="s">
        <v>63</v>
      </c>
      <c r="B15" s="96" t="s">
        <v>163</v>
      </c>
      <c r="C15" s="96" t="str">
        <f>IF($C$2=C$3,VLOOKUP($A15,'Proforma AR2'!$B$5:$C$34,2,FALSE),"")</f>
        <v/>
      </c>
      <c r="D15" s="96">
        <f>IF($C$2=D$3,VLOOKUP($A15,'Proforma AR2'!$B$5:$C$34,2,FALSE),"")</f>
        <v>0</v>
      </c>
      <c r="E15" s="96" t="str">
        <f>IF($C$2=E$3,VLOOKUP($A15,'Proforma AR2'!$B$5:$C$34,2,FALSE),"")</f>
        <v/>
      </c>
      <c r="F15" s="96" t="str">
        <f>IF($C$2=F$3,VLOOKUP($A15,'Proforma AR2'!$B$5:$C$34,2,FALSE),"")</f>
        <v/>
      </c>
      <c r="G15" s="96" t="str">
        <f>IF($C$2=G$3,VLOOKUP($A15,'Proforma AR2'!$B$5:$C$34,2,FALSE),"")</f>
        <v/>
      </c>
      <c r="H15" s="96" t="str">
        <f>IF($C$2=H$3,VLOOKUP($A15,'Proforma AR2'!$B$5:$C$34,2,FALSE),"")</f>
        <v/>
      </c>
      <c r="I15" s="96" t="str">
        <f>IF($C$2=I$3,VLOOKUP($A15,'Proforma AR2'!$B$5:$C$34,2,FALSE),"")</f>
        <v/>
      </c>
      <c r="J15" s="96" t="str">
        <f>IF($C$2=J$3,VLOOKUP($A15,'Proforma AR2'!$B$5:$C$34,2,FALSE),"")</f>
        <v/>
      </c>
      <c r="K15" s="96" t="str">
        <f>IF($C$2=K$3,VLOOKUP($A15,'Proforma AR2'!$B$5:$C$34,2,FALSE),"")</f>
        <v/>
      </c>
      <c r="L15" s="96" t="str">
        <f>IF($C$2=L$3,VLOOKUP($A15,'Proforma AR2'!$B$5:$C$34,2,FALSE),"")</f>
        <v/>
      </c>
    </row>
    <row r="16" spans="1:12" ht="15">
      <c r="A16" s="97" t="s">
        <v>143</v>
      </c>
      <c r="B16" s="96" t="s">
        <v>164</v>
      </c>
      <c r="C16" s="96" t="str">
        <f>IF($C$2=C$3,VLOOKUP($A16,'Proforma AR2'!$B$5:$C$34,2,FALSE),"")</f>
        <v/>
      </c>
      <c r="D16" s="96">
        <f>IF($C$2=D$3,VLOOKUP($A16,'Proforma AR2'!$B$5:$C$34,2,FALSE),"")</f>
        <v>0</v>
      </c>
      <c r="E16" s="96" t="str">
        <f>IF($C$2=E$3,VLOOKUP($A16,'Proforma AR2'!$B$5:$C$34,2,FALSE),"")</f>
        <v/>
      </c>
      <c r="F16" s="96" t="str">
        <f>IF($C$2=F$3,VLOOKUP($A16,'Proforma AR2'!$B$5:$C$34,2,FALSE),"")</f>
        <v/>
      </c>
      <c r="G16" s="96" t="str">
        <f>IF($C$2=G$3,VLOOKUP($A16,'Proforma AR2'!$B$5:$C$34,2,FALSE),"")</f>
        <v/>
      </c>
      <c r="H16" s="96" t="str">
        <f>IF($C$2=H$3,VLOOKUP($A16,'Proforma AR2'!$B$5:$C$34,2,FALSE),"")</f>
        <v/>
      </c>
      <c r="I16" s="96" t="str">
        <f>IF($C$2=I$3,VLOOKUP($A16,'Proforma AR2'!$B$5:$C$34,2,FALSE),"")</f>
        <v/>
      </c>
      <c r="J16" s="96" t="str">
        <f>IF($C$2=J$3,VLOOKUP($A16,'Proforma AR2'!$B$5:$C$34,2,FALSE),"")</f>
        <v/>
      </c>
      <c r="K16" s="96" t="str">
        <f>IF($C$2=K$3,VLOOKUP($A16,'Proforma AR2'!$B$5:$C$34,2,FALSE),"")</f>
        <v/>
      </c>
      <c r="L16" s="96" t="str">
        <f>IF($C$2=L$3,VLOOKUP($A16,'Proforma AR2'!$B$5:$C$34,2,FALSE),"")</f>
        <v/>
      </c>
    </row>
    <row r="17" spans="1:12" ht="15">
      <c r="A17" s="95" t="s">
        <v>144</v>
      </c>
      <c r="B17" s="96" t="s">
        <v>165</v>
      </c>
      <c r="C17" s="96" t="str">
        <f>IF($C$2=C$3,VLOOKUP($A17,'Proforma AR2'!$B$5:$C$34,2,FALSE),"")</f>
        <v/>
      </c>
      <c r="D17" s="96">
        <f>IF($C$2=D$3,VLOOKUP($A17,'Proforma AR2'!$B$5:$C$34,2,FALSE),"")</f>
        <v>0</v>
      </c>
      <c r="E17" s="96" t="str">
        <f>IF($C$2=E$3,VLOOKUP($A17,'Proforma AR2'!$B$5:$C$34,2,FALSE),"")</f>
        <v/>
      </c>
      <c r="F17" s="96" t="str">
        <f>IF($C$2=F$3,VLOOKUP($A17,'Proforma AR2'!$B$5:$C$34,2,FALSE),"")</f>
        <v/>
      </c>
      <c r="G17" s="96" t="str">
        <f>IF($C$2=G$3,VLOOKUP($A17,'Proforma AR2'!$B$5:$C$34,2,FALSE),"")</f>
        <v/>
      </c>
      <c r="H17" s="96" t="str">
        <f>IF($C$2=H$3,VLOOKUP($A17,'Proforma AR2'!$B$5:$C$34,2,FALSE),"")</f>
        <v/>
      </c>
      <c r="I17" s="96" t="str">
        <f>IF($C$2=I$3,VLOOKUP($A17,'Proforma AR2'!$B$5:$C$34,2,FALSE),"")</f>
        <v/>
      </c>
      <c r="J17" s="96" t="str">
        <f>IF($C$2=J$3,VLOOKUP($A17,'Proforma AR2'!$B$5:$C$34,2,FALSE),"")</f>
        <v/>
      </c>
      <c r="K17" s="96" t="str">
        <f>IF($C$2=K$3,VLOOKUP($A17,'Proforma AR2'!$B$5:$C$34,2,FALSE),"")</f>
        <v/>
      </c>
      <c r="L17" s="96" t="str">
        <f>IF($C$2=L$3,VLOOKUP($A17,'Proforma AR2'!$B$5:$C$34,2,FALSE),"")</f>
        <v/>
      </c>
    </row>
    <row r="18" spans="1:12" ht="15">
      <c r="A18" s="95" t="s">
        <v>145</v>
      </c>
      <c r="B18" s="96" t="s">
        <v>166</v>
      </c>
      <c r="C18" s="96" t="str">
        <f>IF($C$2=C$3,VLOOKUP($A18,'Proforma AR2'!$B$5:$C$34,2,FALSE),"")</f>
        <v/>
      </c>
      <c r="D18" s="96">
        <f>IF($C$2=D$3,VLOOKUP($A18,'Proforma AR2'!$B$5:$C$34,2,FALSE),"")</f>
        <v>0</v>
      </c>
      <c r="E18" s="96" t="str">
        <f>IF($C$2=E$3,VLOOKUP($A18,'Proforma AR2'!$B$5:$C$34,2,FALSE),"")</f>
        <v/>
      </c>
      <c r="F18" s="96" t="str">
        <f>IF($C$2=F$3,VLOOKUP($A18,'Proforma AR2'!$B$5:$C$34,2,FALSE),"")</f>
        <v/>
      </c>
      <c r="G18" s="96" t="str">
        <f>IF($C$2=G$3,VLOOKUP($A18,'Proforma AR2'!$B$5:$C$34,2,FALSE),"")</f>
        <v/>
      </c>
      <c r="H18" s="96" t="str">
        <f>IF($C$2=H$3,VLOOKUP($A18,'Proforma AR2'!$B$5:$C$34,2,FALSE),"")</f>
        <v/>
      </c>
      <c r="I18" s="96" t="str">
        <f>IF($C$2=I$3,VLOOKUP($A18,'Proforma AR2'!$B$5:$C$34,2,FALSE),"")</f>
        <v/>
      </c>
      <c r="J18" s="96" t="str">
        <f>IF($C$2=J$3,VLOOKUP($A18,'Proforma AR2'!$B$5:$C$34,2,FALSE),"")</f>
        <v/>
      </c>
      <c r="K18" s="96" t="str">
        <f>IF($C$2=K$3,VLOOKUP($A18,'Proforma AR2'!$B$5:$C$34,2,FALSE),"")</f>
        <v/>
      </c>
      <c r="L18" s="96" t="str">
        <f>IF($C$2=L$3,VLOOKUP($A18,'Proforma AR2'!$B$5:$C$34,2,FALSE),"")</f>
        <v/>
      </c>
    </row>
    <row r="19" spans="1:12" ht="15">
      <c r="A19" s="95" t="s">
        <v>146</v>
      </c>
      <c r="B19" s="96" t="s">
        <v>167</v>
      </c>
      <c r="C19" s="96" t="str">
        <f>IF($C$2=C$3,VLOOKUP($A19,'Proforma AR2'!$B$5:$C$34,2,FALSE),"")</f>
        <v/>
      </c>
      <c r="D19" s="96">
        <f>IF($C$2=D$3,VLOOKUP($A19,'Proforma AR2'!$B$5:$C$34,2,FALSE),"")</f>
        <v>0</v>
      </c>
      <c r="E19" s="96" t="str">
        <f>IF($C$2=E$3,VLOOKUP($A19,'Proforma AR2'!$B$5:$C$34,2,FALSE),"")</f>
        <v/>
      </c>
      <c r="F19" s="96" t="str">
        <f>IF($C$2=F$3,VLOOKUP($A19,'Proforma AR2'!$B$5:$C$34,2,FALSE),"")</f>
        <v/>
      </c>
      <c r="G19" s="96" t="str">
        <f>IF($C$2=G$3,VLOOKUP($A19,'Proforma AR2'!$B$5:$C$34,2,FALSE),"")</f>
        <v/>
      </c>
      <c r="H19" s="96" t="str">
        <f>IF($C$2=H$3,VLOOKUP($A19,'Proforma AR2'!$B$5:$C$34,2,FALSE),"")</f>
        <v/>
      </c>
      <c r="I19" s="96" t="str">
        <f>IF($C$2=I$3,VLOOKUP($A19,'Proforma AR2'!$B$5:$C$34,2,FALSE),"")</f>
        <v/>
      </c>
      <c r="J19" s="96" t="str">
        <f>IF($C$2=J$3,VLOOKUP($A19,'Proforma AR2'!$B$5:$C$34,2,FALSE),"")</f>
        <v/>
      </c>
      <c r="K19" s="96" t="str">
        <f>IF($C$2=K$3,VLOOKUP($A19,'Proforma AR2'!$B$5:$C$34,2,FALSE),"")</f>
        <v/>
      </c>
      <c r="L19" s="96" t="str">
        <f>IF($C$2=L$3,VLOOKUP($A19,'Proforma AR2'!$B$5:$C$34,2,FALSE),"")</f>
        <v/>
      </c>
    </row>
    <row r="20" spans="1:12" ht="15">
      <c r="A20" s="95" t="s">
        <v>147</v>
      </c>
      <c r="B20" s="96" t="s">
        <v>168</v>
      </c>
      <c r="C20" s="96" t="str">
        <f>IF($C$2=C$3,VLOOKUP($A20,'Proforma AR2'!$B$5:$C$34,2,FALSE),"")</f>
        <v/>
      </c>
      <c r="D20" s="96">
        <f>IF($C$2=D$3,VLOOKUP($A20,'Proforma AR2'!$B$5:$C$34,2,FALSE),"")</f>
        <v>0</v>
      </c>
      <c r="E20" s="96" t="str">
        <f>IF($C$2=E$3,VLOOKUP($A20,'Proforma AR2'!$B$5:$C$34,2,FALSE),"")</f>
        <v/>
      </c>
      <c r="F20" s="96" t="str">
        <f>IF($C$2=F$3,VLOOKUP($A20,'Proforma AR2'!$B$5:$C$34,2,FALSE),"")</f>
        <v/>
      </c>
      <c r="G20" s="96" t="str">
        <f>IF($C$2=G$3,VLOOKUP($A20,'Proforma AR2'!$B$5:$C$34,2,FALSE),"")</f>
        <v/>
      </c>
      <c r="H20" s="96" t="str">
        <f>IF($C$2=H$3,VLOOKUP($A20,'Proforma AR2'!$B$5:$C$34,2,FALSE),"")</f>
        <v/>
      </c>
      <c r="I20" s="96" t="str">
        <f>IF($C$2=I$3,VLOOKUP($A20,'Proforma AR2'!$B$5:$C$34,2,FALSE),"")</f>
        <v/>
      </c>
      <c r="J20" s="96" t="str">
        <f>IF($C$2=J$3,VLOOKUP($A20,'Proforma AR2'!$B$5:$C$34,2,FALSE),"")</f>
        <v/>
      </c>
      <c r="K20" s="96" t="str">
        <f>IF($C$2=K$3,VLOOKUP($A20,'Proforma AR2'!$B$5:$C$34,2,FALSE),"")</f>
        <v/>
      </c>
      <c r="L20" s="96" t="str">
        <f>IF($C$2=L$3,VLOOKUP($A20,'Proforma AR2'!$B$5:$C$34,2,FALSE),"")</f>
        <v/>
      </c>
    </row>
    <row r="21" spans="1:12" ht="15">
      <c r="A21" s="95" t="s">
        <v>148</v>
      </c>
      <c r="B21" s="96" t="s">
        <v>169</v>
      </c>
      <c r="C21" s="96" t="str">
        <f>IF($C$2=C$3,VLOOKUP($A21,'Proforma AR2'!$B$5:$C$34,2,FALSE),"")</f>
        <v/>
      </c>
      <c r="D21" s="96">
        <f>IF($C$2=D$3,VLOOKUP($A21,'Proforma AR2'!$B$5:$C$34,2,FALSE),"")</f>
        <v>0</v>
      </c>
      <c r="E21" s="96" t="str">
        <f>IF($C$2=E$3,VLOOKUP($A21,'Proforma AR2'!$B$5:$C$34,2,FALSE),"")</f>
        <v/>
      </c>
      <c r="F21" s="96" t="str">
        <f>IF($C$2=F$3,VLOOKUP($A21,'Proforma AR2'!$B$5:$C$34,2,FALSE),"")</f>
        <v/>
      </c>
      <c r="G21" s="96" t="str">
        <f>IF($C$2=G$3,VLOOKUP($A21,'Proforma AR2'!$B$5:$C$34,2,FALSE),"")</f>
        <v/>
      </c>
      <c r="H21" s="96" t="str">
        <f>IF($C$2=H$3,VLOOKUP($A21,'Proforma AR2'!$B$5:$C$34,2,FALSE),"")</f>
        <v/>
      </c>
      <c r="I21" s="96" t="str">
        <f>IF($C$2=I$3,VLOOKUP($A21,'Proforma AR2'!$B$5:$C$34,2,FALSE),"")</f>
        <v/>
      </c>
      <c r="J21" s="96" t="str">
        <f>IF($C$2=J$3,VLOOKUP($A21,'Proforma AR2'!$B$5:$C$34,2,FALSE),"")</f>
        <v/>
      </c>
      <c r="K21" s="96" t="str">
        <f>IF($C$2=K$3,VLOOKUP($A21,'Proforma AR2'!$B$5:$C$34,2,FALSE),"")</f>
        <v/>
      </c>
      <c r="L21" s="96" t="str">
        <f>IF($C$2=L$3,VLOOKUP($A21,'Proforma AR2'!$B$5:$C$34,2,FALSE),"")</f>
        <v/>
      </c>
    </row>
    <row r="22" spans="1:12" ht="15">
      <c r="A22" s="95" t="s">
        <v>149</v>
      </c>
      <c r="B22" s="96" t="s">
        <v>170</v>
      </c>
      <c r="C22" s="96" t="str">
        <f>IF($C$2=C$3,VLOOKUP($A22,'Proforma AR2'!$B$5:$C$34,2,FALSE),"")</f>
        <v/>
      </c>
      <c r="D22" s="96">
        <f>IF($C$2=D$3,VLOOKUP($A22,'Proforma AR2'!$B$5:$C$34,2,FALSE),"")</f>
        <v>0</v>
      </c>
      <c r="E22" s="96" t="str">
        <f>IF($C$2=E$3,VLOOKUP($A22,'Proforma AR2'!$B$5:$C$34,2,FALSE),"")</f>
        <v/>
      </c>
      <c r="F22" s="96" t="str">
        <f>IF($C$2=F$3,VLOOKUP($A22,'Proforma AR2'!$B$5:$C$34,2,FALSE),"")</f>
        <v/>
      </c>
      <c r="G22" s="96" t="str">
        <f>IF($C$2=G$3,VLOOKUP($A22,'Proforma AR2'!$B$5:$C$34,2,FALSE),"")</f>
        <v/>
      </c>
      <c r="H22" s="96" t="str">
        <f>IF($C$2=H$3,VLOOKUP($A22,'Proforma AR2'!$B$5:$C$34,2,FALSE),"")</f>
        <v/>
      </c>
      <c r="I22" s="96" t="str">
        <f>IF($C$2=I$3,VLOOKUP($A22,'Proforma AR2'!$B$5:$C$34,2,FALSE),"")</f>
        <v/>
      </c>
      <c r="J22" s="96" t="str">
        <f>IF($C$2=J$3,VLOOKUP($A22,'Proforma AR2'!$B$5:$C$34,2,FALSE),"")</f>
        <v/>
      </c>
      <c r="K22" s="96" t="str">
        <f>IF($C$2=K$3,VLOOKUP($A22,'Proforma AR2'!$B$5:$C$34,2,FALSE),"")</f>
        <v/>
      </c>
      <c r="L22" s="96" t="str">
        <f>IF($C$2=L$3,VLOOKUP($A22,'Proforma AR2'!$B$5:$C$34,2,FALSE),"")</f>
        <v/>
      </c>
    </row>
    <row r="23" spans="1:12" ht="15">
      <c r="A23" s="98" t="s">
        <v>132</v>
      </c>
      <c r="B23" s="99" t="s">
        <v>172</v>
      </c>
      <c r="C23" s="99" t="str">
        <f>IF($C$2=C$3,VLOOKUP($A23,'Proforma AR3'!$B$6:$C$16,2,FALSE),"")</f>
        <v/>
      </c>
      <c r="D23" s="99">
        <f>IF($C$2=D$3,VLOOKUP($A23,'Proforma AR3'!$B$6:$C$16,2,FALSE),"")</f>
        <v>0</v>
      </c>
      <c r="E23" s="99" t="str">
        <f>IF($C$2=E$3,VLOOKUP($A23,'Proforma AR3'!$B$6:$C$16,2,FALSE),"")</f>
        <v/>
      </c>
      <c r="F23" s="99" t="str">
        <f>IF($C$2=F$3,VLOOKUP($A23,'Proforma AR3'!$B$6:$C$16,2,FALSE),"")</f>
        <v/>
      </c>
      <c r="G23" s="99" t="str">
        <f>IF($C$2=G$3,VLOOKUP($A23,'Proforma AR3'!$B$6:$C$16,2,FALSE),"")</f>
        <v/>
      </c>
      <c r="H23" s="99" t="str">
        <f>IF($C$2=H$3,VLOOKUP($A23,'Proforma AR3'!$B$6:$C$16,2,FALSE),"")</f>
        <v/>
      </c>
      <c r="I23" s="99" t="str">
        <f>IF($C$2=I$3,VLOOKUP($A23,'Proforma AR3'!$B$6:$C$16,2,FALSE),"")</f>
        <v/>
      </c>
      <c r="J23" s="99" t="str">
        <f>IF($C$2=J$3,VLOOKUP($A23,'Proforma AR3'!$B$6:$C$16,2,FALSE),"")</f>
        <v/>
      </c>
      <c r="K23" s="99" t="str">
        <f>IF($C$2=K$3,VLOOKUP($A23,'Proforma AR3'!$B$6:$C$16,2,FALSE),"")</f>
        <v/>
      </c>
      <c r="L23" s="99" t="str">
        <f>IF($C$2=L$3,VLOOKUP($A23,'Proforma AR3'!$B$6:$C$16,2,FALSE),"")</f>
        <v/>
      </c>
    </row>
    <row r="24" spans="1:12" ht="15">
      <c r="A24" s="98" t="s">
        <v>133</v>
      </c>
      <c r="B24" s="99" t="s">
        <v>174</v>
      </c>
      <c r="C24" s="99" t="str">
        <f>IF($C$2=C$3,VLOOKUP($A24,'Proforma AR3'!$B$6:$C$16,2,FALSE),"")</f>
        <v/>
      </c>
      <c r="D24" s="99">
        <f>IF($C$2=D$3,VLOOKUP($A24,'Proforma AR3'!$B$6:$C$16,2,FALSE),"")</f>
        <v>0</v>
      </c>
      <c r="E24" s="99" t="str">
        <f>IF($C$2=E$3,VLOOKUP($A24,'Proforma AR3'!$B$6:$C$16,2,FALSE),"")</f>
        <v/>
      </c>
      <c r="F24" s="99" t="str">
        <f>IF($C$2=F$3,VLOOKUP($A24,'Proforma AR3'!$B$6:$C$16,2,FALSE),"")</f>
        <v/>
      </c>
      <c r="G24" s="99" t="str">
        <f>IF($C$2=G$3,VLOOKUP($A24,'Proforma AR3'!$B$6:$C$16,2,FALSE),"")</f>
        <v/>
      </c>
      <c r="H24" s="99" t="str">
        <f>IF($C$2=H$3,VLOOKUP($A24,'Proforma AR3'!$B$6:$C$16,2,FALSE),"")</f>
        <v/>
      </c>
      <c r="I24" s="99" t="str">
        <f>IF($C$2=I$3,VLOOKUP($A24,'Proforma AR3'!$B$6:$C$16,2,FALSE),"")</f>
        <v/>
      </c>
      <c r="J24" s="99" t="str">
        <f>IF($C$2=J$3,VLOOKUP($A24,'Proforma AR3'!$B$6:$C$16,2,FALSE),"")</f>
        <v/>
      </c>
      <c r="K24" s="99" t="str">
        <f>IF($C$2=K$3,VLOOKUP($A24,'Proforma AR3'!$B$6:$C$16,2,FALSE),"")</f>
        <v/>
      </c>
      <c r="L24" s="99" t="str">
        <f>IF($C$2=L$3,VLOOKUP($A24,'Proforma AR3'!$B$6:$C$16,2,FALSE),"")</f>
        <v/>
      </c>
    </row>
    <row r="25" spans="1:12" ht="15">
      <c r="A25" s="98" t="s">
        <v>134</v>
      </c>
      <c r="B25" s="99" t="s">
        <v>173</v>
      </c>
      <c r="C25" s="99" t="str">
        <f>IF($C$2=C$3,VLOOKUP($A25,'Proforma AR3'!$B$6:$C$16,2,FALSE),"")</f>
        <v/>
      </c>
      <c r="D25" s="99">
        <f>IF($C$2=D$3,VLOOKUP($A25,'Proforma AR3'!$B$6:$C$16,2,FALSE),"")</f>
        <v>0</v>
      </c>
      <c r="E25" s="99" t="str">
        <f>IF($C$2=E$3,VLOOKUP($A25,'Proforma AR3'!$B$6:$C$16,2,FALSE),"")</f>
        <v/>
      </c>
      <c r="F25" s="99" t="str">
        <f>IF($C$2=F$3,VLOOKUP($A25,'Proforma AR3'!$B$6:$C$16,2,FALSE),"")</f>
        <v/>
      </c>
      <c r="G25" s="99" t="str">
        <f>IF($C$2=G$3,VLOOKUP($A25,'Proforma AR3'!$B$6:$C$16,2,FALSE),"")</f>
        <v/>
      </c>
      <c r="H25" s="99" t="str">
        <f>IF($C$2=H$3,VLOOKUP($A25,'Proforma AR3'!$B$6:$C$16,2,FALSE),"")</f>
        <v/>
      </c>
      <c r="I25" s="99" t="str">
        <f>IF($C$2=I$3,VLOOKUP($A25,'Proforma AR3'!$B$6:$C$16,2,FALSE),"")</f>
        <v/>
      </c>
      <c r="J25" s="99" t="str">
        <f>IF($C$2=J$3,VLOOKUP($A25,'Proforma AR3'!$B$6:$C$16,2,FALSE),"")</f>
        <v/>
      </c>
      <c r="K25" s="99" t="str">
        <f>IF($C$2=K$3,VLOOKUP($A25,'Proforma AR3'!$B$6:$C$16,2,FALSE),"")</f>
        <v/>
      </c>
      <c r="L25" s="99" t="str">
        <f>IF($C$2=L$3,VLOOKUP($A25,'Proforma AR3'!$B$6:$C$16,2,FALSE),"")</f>
        <v/>
      </c>
    </row>
    <row r="26" spans="1:12" ht="15">
      <c r="A26" s="98" t="s">
        <v>137</v>
      </c>
      <c r="B26" s="99" t="s">
        <v>31</v>
      </c>
      <c r="C26" s="99" t="str">
        <f>IF($C$2=C$3,VLOOKUP($A26,'Proforma AR3'!$B$6:$C$16,2,FALSE),"")</f>
        <v/>
      </c>
      <c r="D26" s="99">
        <f>IF($C$2=D$3,VLOOKUP($A26,'Proforma AR3'!$B$6:$C$16,2,FALSE),"")</f>
        <v>0</v>
      </c>
      <c r="E26" s="99" t="str">
        <f>IF($C$2=E$3,VLOOKUP($A26,'Proforma AR3'!$B$6:$C$16,2,FALSE),"")</f>
        <v/>
      </c>
      <c r="F26" s="99" t="str">
        <f>IF($C$2=F$3,VLOOKUP($A26,'Proforma AR3'!$B$6:$C$16,2,FALSE),"")</f>
        <v/>
      </c>
      <c r="G26" s="99" t="str">
        <f>IF($C$2=G$3,VLOOKUP($A26,'Proforma AR3'!$B$6:$C$16,2,FALSE),"")</f>
        <v/>
      </c>
      <c r="H26" s="99" t="str">
        <f>IF($C$2=H$3,VLOOKUP($A26,'Proforma AR3'!$B$6:$C$16,2,FALSE),"")</f>
        <v/>
      </c>
      <c r="I26" s="99" t="str">
        <f>IF($C$2=I$3,VLOOKUP($A26,'Proforma AR3'!$B$6:$C$16,2,FALSE),"")</f>
        <v/>
      </c>
      <c r="J26" s="99" t="str">
        <f>IF($C$2=J$3,VLOOKUP($A26,'Proforma AR3'!$B$6:$C$16,2,FALSE),"")</f>
        <v/>
      </c>
      <c r="K26" s="99" t="str">
        <f>IF($C$2=K$3,VLOOKUP($A26,'Proforma AR3'!$B$6:$C$16,2,FALSE),"")</f>
        <v/>
      </c>
      <c r="L26" s="99" t="str">
        <f>IF($C$2=L$3,VLOOKUP($A26,'Proforma AR3'!$B$6:$C$16,2,FALSE),"")</f>
        <v/>
      </c>
    </row>
    <row r="27" spans="1:12" ht="15">
      <c r="A27" s="98" t="s">
        <v>138</v>
      </c>
      <c r="B27" s="99" t="s">
        <v>32</v>
      </c>
      <c r="C27" s="99" t="str">
        <f>IF($C$2=C$3,VLOOKUP($A27,'Proforma AR3'!$B$6:$C$16,2,FALSE),"")</f>
        <v/>
      </c>
      <c r="D27" s="99">
        <f>IF($C$2=D$3,VLOOKUP($A27,'Proforma AR3'!$B$6:$C$16,2,FALSE),"")</f>
        <v>0</v>
      </c>
      <c r="E27" s="99" t="str">
        <f>IF($C$2=E$3,VLOOKUP($A27,'Proforma AR3'!$B$6:$C$16,2,FALSE),"")</f>
        <v/>
      </c>
      <c r="F27" s="99" t="str">
        <f>IF($C$2=F$3,VLOOKUP($A27,'Proforma AR3'!$B$6:$C$16,2,FALSE),"")</f>
        <v/>
      </c>
      <c r="G27" s="99" t="str">
        <f>IF($C$2=G$3,VLOOKUP($A27,'Proforma AR3'!$B$6:$C$16,2,FALSE),"")</f>
        <v/>
      </c>
      <c r="H27" s="99" t="str">
        <f>IF($C$2=H$3,VLOOKUP($A27,'Proforma AR3'!$B$6:$C$16,2,FALSE),"")</f>
        <v/>
      </c>
      <c r="I27" s="99" t="str">
        <f>IF($C$2=I$3,VLOOKUP($A27,'Proforma AR3'!$B$6:$C$16,2,FALSE),"")</f>
        <v/>
      </c>
      <c r="J27" s="99" t="str">
        <f>IF($C$2=J$3,VLOOKUP($A27,'Proforma AR3'!$B$6:$C$16,2,FALSE),"")</f>
        <v/>
      </c>
      <c r="K27" s="99" t="str">
        <f>IF($C$2=K$3,VLOOKUP($A27,'Proforma AR3'!$B$6:$C$16,2,FALSE),"")</f>
        <v/>
      </c>
      <c r="L27" s="99" t="str">
        <f>IF($C$2=L$3,VLOOKUP($A27,'Proforma AR3'!$B$6:$C$16,2,FALSE),"")</f>
        <v/>
      </c>
    </row>
    <row r="28" spans="1:12" ht="15">
      <c r="A28" s="98" t="s">
        <v>139</v>
      </c>
      <c r="B28" s="99" t="s">
        <v>171</v>
      </c>
      <c r="C28" s="99" t="str">
        <f>IF($C$2=C$3,VLOOKUP($A28,'Proforma AR3'!$B$6:$C$16,2,FALSE),"")</f>
        <v/>
      </c>
      <c r="D28" s="99">
        <f>IF($C$2=D$3,VLOOKUP($A28,'Proforma AR3'!$B$6:$C$16,2,FALSE),"")</f>
        <v>0</v>
      </c>
      <c r="E28" s="99" t="str">
        <f>IF($C$2=E$3,VLOOKUP($A28,'Proforma AR3'!$B$6:$C$16,2,FALSE),"")</f>
        <v/>
      </c>
      <c r="F28" s="99" t="str">
        <f>IF($C$2=F$3,VLOOKUP($A28,'Proforma AR3'!$B$6:$C$16,2,FALSE),"")</f>
        <v/>
      </c>
      <c r="G28" s="99" t="str">
        <f>IF($C$2=G$3,VLOOKUP($A28,'Proforma AR3'!$B$6:$C$16,2,FALSE),"")</f>
        <v/>
      </c>
      <c r="H28" s="99" t="str">
        <f>IF($C$2=H$3,VLOOKUP($A28,'Proforma AR3'!$B$6:$C$16,2,FALSE),"")</f>
        <v/>
      </c>
      <c r="I28" s="99" t="str">
        <f>IF($C$2=I$3,VLOOKUP($A28,'Proforma AR3'!$B$6:$C$16,2,FALSE),"")</f>
        <v/>
      </c>
      <c r="J28" s="99" t="str">
        <f>IF($C$2=J$3,VLOOKUP($A28,'Proforma AR3'!$B$6:$C$16,2,FALSE),"")</f>
        <v/>
      </c>
      <c r="K28" s="99" t="str">
        <f>IF($C$2=K$3,VLOOKUP($A28,'Proforma AR3'!$B$6:$C$16,2,FALSE),"")</f>
        <v/>
      </c>
      <c r="L28" s="99" t="str">
        <f>IF($C$2=L$3,VLOOKUP($A28,'Proforma AR3'!$B$6:$C$16,2,FALSE),"")</f>
        <v/>
      </c>
    </row>
    <row r="29" spans="1:12" ht="15">
      <c r="A29" s="98" t="s">
        <v>140</v>
      </c>
      <c r="B29" s="99" t="s">
        <v>175</v>
      </c>
      <c r="C29" s="99" t="str">
        <f>IF($C$2=C$3,VLOOKUP($A29,'Proforma AR3'!$B$6:$C$16,2,FALSE),"")</f>
        <v/>
      </c>
      <c r="D29" s="99">
        <f>IF($C$2=D$3,VLOOKUP($A29,'Proforma AR3'!$B$6:$C$16,2,FALSE),"")</f>
        <v>0</v>
      </c>
      <c r="E29" s="99" t="str">
        <f>IF($C$2=E$3,VLOOKUP($A29,'Proforma AR3'!$B$6:$C$16,2,FALSE),"")</f>
        <v/>
      </c>
      <c r="F29" s="99" t="str">
        <f>IF($C$2=F$3,VLOOKUP($A29,'Proforma AR3'!$B$6:$C$16,2,FALSE),"")</f>
        <v/>
      </c>
      <c r="G29" s="99" t="str">
        <f>IF($C$2=G$3,VLOOKUP($A29,'Proforma AR3'!$B$6:$C$16,2,FALSE),"")</f>
        <v/>
      </c>
      <c r="H29" s="99" t="str">
        <f>IF($C$2=H$3,VLOOKUP($A29,'Proforma AR3'!$B$6:$C$16,2,FALSE),"")</f>
        <v/>
      </c>
      <c r="I29" s="99" t="str">
        <f>IF($C$2=I$3,VLOOKUP($A29,'Proforma AR3'!$B$6:$C$16,2,FALSE),"")</f>
        <v/>
      </c>
      <c r="J29" s="99" t="str">
        <f>IF($C$2=J$3,VLOOKUP($A29,'Proforma AR3'!$B$6:$C$16,2,FALSE),"")</f>
        <v/>
      </c>
      <c r="K29" s="99" t="str">
        <f>IF($C$2=K$3,VLOOKUP($A29,'Proforma AR3'!$B$6:$C$16,2,FALSE),"")</f>
        <v/>
      </c>
      <c r="L29" s="99" t="str">
        <f>IF($C$2=L$3,VLOOKUP($A29,'Proforma AR3'!$B$6:$C$16,2,FALSE),"")</f>
        <v/>
      </c>
    </row>
    <row r="30" spans="1:12" ht="15">
      <c r="A30" s="98" t="s">
        <v>141</v>
      </c>
      <c r="B30" s="99" t="s">
        <v>176</v>
      </c>
      <c r="C30" s="99" t="str">
        <f>IF($C$2=C$3,VLOOKUP($A30,'Proforma AR3'!$B$6:$C$16,2,FALSE),"")</f>
        <v/>
      </c>
      <c r="D30" s="99">
        <f>IF($C$2=D$3,VLOOKUP($A30,'Proforma AR3'!$B$6:$C$16,2,FALSE),"")</f>
        <v>0</v>
      </c>
      <c r="E30" s="99" t="str">
        <f>IF($C$2=E$3,VLOOKUP($A30,'Proforma AR3'!$B$6:$C$16,2,FALSE),"")</f>
        <v/>
      </c>
      <c r="F30" s="99" t="str">
        <f>IF($C$2=F$3,VLOOKUP($A30,'Proforma AR3'!$B$6:$C$16,2,FALSE),"")</f>
        <v/>
      </c>
      <c r="G30" s="99" t="str">
        <f>IF($C$2=G$3,VLOOKUP($A30,'Proforma AR3'!$B$6:$C$16,2,FALSE),"")</f>
        <v/>
      </c>
      <c r="H30" s="99" t="str">
        <f>IF($C$2=H$3,VLOOKUP($A30,'Proforma AR3'!$B$6:$C$16,2,FALSE),"")</f>
        <v/>
      </c>
      <c r="I30" s="99" t="str">
        <f>IF($C$2=I$3,VLOOKUP($A30,'Proforma AR3'!$B$6:$C$16,2,FALSE),"")</f>
        <v/>
      </c>
      <c r="J30" s="99" t="str">
        <f>IF($C$2=J$3,VLOOKUP($A30,'Proforma AR3'!$B$6:$C$16,2,FALSE),"")</f>
        <v/>
      </c>
      <c r="K30" s="99" t="str">
        <f>IF($C$2=K$3,VLOOKUP($A30,'Proforma AR3'!$B$6:$C$16,2,FALSE),"")</f>
        <v/>
      </c>
      <c r="L30" s="99" t="str">
        <f>IF($C$2=L$3,VLOOKUP($A30,'Proforma AR3'!$B$6:$C$16,2,FALSE),"")</f>
        <v/>
      </c>
    </row>
    <row r="31" spans="1:12" ht="15">
      <c r="A31" s="6" t="s">
        <v>672</v>
      </c>
      <c r="B31" s="96" t="s">
        <v>400</v>
      </c>
      <c r="C31" s="99" t="str">
        <f>IF($C$2=C$3,VLOOKUP($A31,'Proforma AR2'!$D$11:$E$13,2,FALSE),"")</f>
        <v/>
      </c>
      <c r="D31" s="99">
        <f>IF($C$2=D$3,VLOOKUP($A31,'Proforma AR2'!$D$11:$E$13,2,FALSE),"")</f>
        <v>0</v>
      </c>
      <c r="E31" s="99" t="str">
        <f>IF($C$2=E$3,VLOOKUP($A31,'Proforma AR2'!$D$11:$E$13,2,FALSE),"")</f>
        <v/>
      </c>
      <c r="F31" s="99" t="str">
        <f>IF($C$2=F$3,VLOOKUP($A31,'Proforma AR2'!$D$11:$E$13,2,FALSE),"")</f>
        <v/>
      </c>
      <c r="G31" s="99" t="str">
        <f>IF($C$2=G$3,VLOOKUP($A31,'Proforma AR2'!$D$11:$E$13,2,FALSE),"")</f>
        <v/>
      </c>
      <c r="H31" s="99" t="str">
        <f>IF($C$2=H$3,VLOOKUP($A31,'Proforma AR2'!$D$11:$E$13,2,FALSE),"")</f>
        <v/>
      </c>
      <c r="I31" s="99" t="str">
        <f>IF($C$2=I$3,VLOOKUP($A31,'Proforma AR2'!$D$11:$E$13,2,FALSE),"")</f>
        <v/>
      </c>
      <c r="J31" s="99" t="str">
        <f>IF($C$2=J$3,VLOOKUP($A31,'Proforma AR2'!$D$11:$E$13,2,FALSE),"")</f>
        <v/>
      </c>
      <c r="K31" s="99" t="str">
        <f>IF($C$2=K$3,VLOOKUP($A31,'Proforma AR2'!$D$11:$E$13,2,FALSE),"")</f>
        <v/>
      </c>
      <c r="L31" s="99" t="str">
        <f>IF($C$2=L$3,VLOOKUP($A31,'Proforma AR2'!$D$11:$E$13,2,FALSE),"")</f>
        <v/>
      </c>
    </row>
    <row r="32" spans="1:12" ht="15">
      <c r="A32" s="6" t="s">
        <v>673</v>
      </c>
      <c r="B32" s="96" t="s">
        <v>400</v>
      </c>
      <c r="C32" s="99" t="str">
        <f>IF($C$2=C$3,VLOOKUP($A32,'Proforma AR2'!$D$11:$E$13,2,FALSE),"")</f>
        <v/>
      </c>
      <c r="D32" s="99">
        <f>IF($C$2=D$3,VLOOKUP($A32,'Proforma AR2'!$D$11:$E$13,2,FALSE),"")</f>
        <v>0</v>
      </c>
      <c r="E32" s="99" t="str">
        <f>IF($C$2=E$3,VLOOKUP($A32,'Proforma AR2'!$D$11:$E$13,2,FALSE),"")</f>
        <v/>
      </c>
      <c r="F32" s="99" t="str">
        <f>IF($C$2=F$3,VLOOKUP($A32,'Proforma AR2'!$D$11:$E$13,2,FALSE),"")</f>
        <v/>
      </c>
      <c r="G32" s="99" t="str">
        <f>IF($C$2=G$3,VLOOKUP($A32,'Proforma AR2'!$D$11:$E$13,2,FALSE),"")</f>
        <v/>
      </c>
      <c r="H32" s="99" t="str">
        <f>IF($C$2=H$3,VLOOKUP($A32,'Proforma AR2'!$D$11:$E$13,2,FALSE),"")</f>
        <v/>
      </c>
      <c r="I32" s="99" t="str">
        <f>IF($C$2=I$3,VLOOKUP($A32,'Proforma AR2'!$D$11:$E$13,2,FALSE),"")</f>
        <v/>
      </c>
      <c r="J32" s="99" t="str">
        <f>IF($C$2=J$3,VLOOKUP($A32,'Proforma AR2'!$D$11:$E$13,2,FALSE),"")</f>
        <v/>
      </c>
      <c r="K32" s="99" t="str">
        <f>IF($C$2=K$3,VLOOKUP($A32,'Proforma AR2'!$D$11:$E$13,2,FALSE),"")</f>
        <v/>
      </c>
      <c r="L32" s="99" t="str">
        <f>IF($C$2=L$3,VLOOKUP($A32,'Proforma AR2'!$D$11:$E$13,2,FALSE),"")</f>
        <v/>
      </c>
    </row>
    <row r="33" spans="1:12" ht="15">
      <c r="A33" s="6" t="s">
        <v>674</v>
      </c>
      <c r="B33" s="96" t="s">
        <v>400</v>
      </c>
      <c r="C33" s="99" t="str">
        <f>IF($C$2=C$3,VLOOKUP($A33,'Proforma AR2'!$D$11:$E$13,2,FALSE),"")</f>
        <v/>
      </c>
      <c r="D33" s="99">
        <f>IF($C$2=D$3,VLOOKUP($A33,'Proforma AR2'!$D$11:$E$13,2,FALSE),"")</f>
        <v>0</v>
      </c>
      <c r="E33" s="99" t="str">
        <f>IF($C$2=E$3,VLOOKUP($A33,'Proforma AR2'!$D$11:$E$13,2,FALSE),"")</f>
        <v/>
      </c>
      <c r="F33" s="99" t="str">
        <f>IF($C$2=F$3,VLOOKUP($A33,'Proforma AR2'!$D$11:$E$13,2,FALSE),"")</f>
        <v/>
      </c>
      <c r="G33" s="99" t="str">
        <f>IF($C$2=G$3,VLOOKUP($A33,'Proforma AR2'!$D$11:$E$13,2,FALSE),"")</f>
        <v/>
      </c>
      <c r="H33" s="99" t="str">
        <f>IF($C$2=H$3,VLOOKUP($A33,'Proforma AR2'!$D$11:$E$13,2,FALSE),"")</f>
        <v/>
      </c>
      <c r="I33" s="99" t="str">
        <f>IF($C$2=I$3,VLOOKUP($A33,'Proforma AR2'!$D$11:$E$13,2,FALSE),"")</f>
        <v/>
      </c>
      <c r="J33" s="99" t="str">
        <f>IF($C$2=J$3,VLOOKUP($A33,'Proforma AR2'!$D$11:$E$13,2,FALSE),"")</f>
        <v/>
      </c>
      <c r="K33" s="99" t="str">
        <f>IF($C$2=K$3,VLOOKUP($A33,'Proforma AR2'!$D$11:$E$13,2,FALSE),"")</f>
        <v/>
      </c>
      <c r="L33" s="99" t="str">
        <f>IF($C$2=L$3,VLOOKUP($A33,'Proforma AR2'!$D$11:$E$13,2,FALSE),"")</f>
        <v/>
      </c>
    </row>
  </sheetData>
  <sheetProtection algorithmName="SHA-512" hashValue="8dZ2nsAJWkCIRVtJJ0MqxYYRomzg0U+2DAgYiPkG1Qzw+NvHkSbAUiTk3I4TE30OkmZIH5puMQJyynv4glDvmw==" saltValue="iH+ck2qhyGZoGpAnkuWmHA==" spinCount="100000" sheet="1" formatCells="0" formatColumns="0" formatRows="0" insertColumns="0" insertRows="0" insertHyperlinks="0" deleteColumns="0" deleteRows="0" sort="0" autoFilter="0" pivotTables="0"/>
  <mergeCells count="1">
    <mergeCell ref="A2:A3"/>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5562E-29CC-4D0B-998D-17890A821F2D}">
  <sheetPr>
    <tabColor rgb="FFC0DCE7"/>
  </sheetPr>
  <dimension ref="A1:R33"/>
  <sheetViews>
    <sheetView showGridLines="0" workbookViewId="0" topLeftCell="A1">
      <selection activeCell="D3" sqref="D3"/>
    </sheetView>
  </sheetViews>
  <sheetFormatPr defaultColWidth="9.28125" defaultRowHeight="15"/>
  <cols>
    <col min="1" max="1" width="15.28125" style="57" customWidth="1"/>
    <col min="2" max="2" width="50.7109375" style="57" customWidth="1"/>
    <col min="3" max="3" width="21.57421875" style="57" customWidth="1"/>
    <col min="4" max="11" width="17.00390625" style="57" customWidth="1"/>
    <col min="12" max="12" width="20.7109375" style="57" customWidth="1"/>
    <col min="13" max="16384" width="9.28125" style="57" customWidth="1"/>
  </cols>
  <sheetData>
    <row r="1" ht="15">
      <c r="A1" s="81" t="str">
        <f>+'Proforma AR4'!B2</f>
        <v>Proforma AR4 – Material changes to operations</v>
      </c>
    </row>
    <row r="2" spans="1:12" ht="15">
      <c r="A2" s="55" t="s">
        <v>8</v>
      </c>
      <c r="B2" s="56">
        <f>'Proforma AR1'!E3</f>
        <v>45078</v>
      </c>
      <c r="C2" s="56">
        <v>44713</v>
      </c>
      <c r="D2" s="56">
        <v>45078</v>
      </c>
      <c r="E2" s="56">
        <v>45444</v>
      </c>
      <c r="F2" s="56">
        <v>45809</v>
      </c>
      <c r="G2" s="56">
        <v>46174</v>
      </c>
      <c r="H2" s="56">
        <v>46539</v>
      </c>
      <c r="I2" s="56">
        <v>46905</v>
      </c>
      <c r="J2" s="56">
        <v>47270</v>
      </c>
      <c r="K2" s="56">
        <v>47635</v>
      </c>
      <c r="L2" s="56">
        <v>48000</v>
      </c>
    </row>
    <row r="3" spans="1:12" ht="15">
      <c r="A3" s="82" t="s">
        <v>0</v>
      </c>
      <c r="B3" s="82" t="s">
        <v>129</v>
      </c>
      <c r="C3" s="82" t="s">
        <v>9</v>
      </c>
      <c r="D3" s="82" t="s">
        <v>10</v>
      </c>
      <c r="E3" s="82" t="s">
        <v>11</v>
      </c>
      <c r="F3" s="82" t="s">
        <v>12</v>
      </c>
      <c r="G3" s="82" t="s">
        <v>13</v>
      </c>
      <c r="H3" s="82" t="s">
        <v>14</v>
      </c>
      <c r="I3" s="82" t="s">
        <v>15</v>
      </c>
      <c r="J3" s="82" t="s">
        <v>16</v>
      </c>
      <c r="K3" s="82" t="s">
        <v>17</v>
      </c>
      <c r="L3" s="82" t="s">
        <v>18</v>
      </c>
    </row>
    <row r="4" spans="1:18" ht="15">
      <c r="A4" s="13" t="s">
        <v>377</v>
      </c>
      <c r="B4" s="126" t="s">
        <v>343</v>
      </c>
      <c r="C4" s="127" t="str">
        <f>IF($B$2=$C$2,VLOOKUP($A4,'Proforma AR4'!$A$5:$B$19,2,FALSE),"")</f>
        <v/>
      </c>
      <c r="D4" s="127">
        <f>IF($B$2=$D$2,VLOOKUP($A4,'Proforma AR4'!$A$5:$B$19,2,FALSE),"")</f>
        <v>0</v>
      </c>
      <c r="E4" s="127" t="str">
        <f>IF($B$2=$E$2,VLOOKUP($A4,'Proforma AR4'!$A$5:$B$19,2,FALSE),"")</f>
        <v/>
      </c>
      <c r="F4" s="127" t="str">
        <f>IF($B$2=$F$2,VLOOKUP($A4,'Proforma AR4'!$A$5:$B$19,2,FALSE),"")</f>
        <v/>
      </c>
      <c r="G4" s="127" t="str">
        <f>IF($B$2=$G$2,VLOOKUP($A4,'Proforma AR4'!$A$5:$B$19,2,FALSE),"")</f>
        <v/>
      </c>
      <c r="H4" s="127" t="str">
        <f>IF($B$2=$H$2,VLOOKUP($A4,'Proforma AR4'!$A$5:$B$19,2,FALSE),"")</f>
        <v/>
      </c>
      <c r="I4" s="127" t="str">
        <f>IF($B$2=$I$2,VLOOKUP($A4,'Proforma AR4'!$A$5:$B$19,2,FALSE),"")</f>
        <v/>
      </c>
      <c r="J4" s="127" t="str">
        <f>IF($B$2=$J$2,VLOOKUP($A4,'Proforma AR4'!$A$5:$B$19,2,FALSE),"")</f>
        <v/>
      </c>
      <c r="K4" s="127" t="str">
        <f>IF($B$2=$K$2,VLOOKUP($A4,'Proforma AR4'!$A$5:$B$19,2,FALSE),"")</f>
        <v/>
      </c>
      <c r="L4" s="127" t="str">
        <f>IF($B$2=$L$2,VLOOKUP($A4,'Proforma AR4'!$A$5:$B$19,2,FALSE),"")</f>
        <v/>
      </c>
      <c r="N4" s="62" t="s">
        <v>338</v>
      </c>
      <c r="O4" s="62"/>
      <c r="P4" s="62"/>
      <c r="Q4" s="62"/>
      <c r="R4" s="62"/>
    </row>
    <row r="5" spans="1:18" ht="15">
      <c r="A5" s="13" t="s">
        <v>378</v>
      </c>
      <c r="B5" s="126" t="s">
        <v>343</v>
      </c>
      <c r="C5" s="127" t="str">
        <f>IF($B$2=$C$2,VLOOKUP($A5,'Proforma AR4'!$A$5:$B$19,2,FALSE),"")</f>
        <v/>
      </c>
      <c r="D5" s="127">
        <f>IF($B$2=$D$2,VLOOKUP($A5,'Proforma AR4'!$A$5:$B$19,2,FALSE),"")</f>
        <v>0</v>
      </c>
      <c r="E5" s="127" t="str">
        <f>IF($B$2=$E$2,VLOOKUP($A5,'Proforma AR4'!$A$5:$B$19,2,FALSE),"")</f>
        <v/>
      </c>
      <c r="F5" s="127" t="str">
        <f>IF($B$2=$F$2,VLOOKUP($A5,'Proforma AR4'!$A$5:$B$19,2,FALSE),"")</f>
        <v/>
      </c>
      <c r="G5" s="127" t="str">
        <f>IF($B$2=$G$2,VLOOKUP($A5,'Proforma AR4'!$A$5:$B$19,2,FALSE),"")</f>
        <v/>
      </c>
      <c r="H5" s="127" t="str">
        <f>IF($B$2=$H$2,VLOOKUP($A5,'Proforma AR4'!$A$5:$B$19,2,FALSE),"")</f>
        <v/>
      </c>
      <c r="I5" s="127" t="str">
        <f>IF($B$2=$I$2,VLOOKUP($A5,'Proforma AR4'!$A$5:$B$19,2,FALSE),"")</f>
        <v/>
      </c>
      <c r="J5" s="127" t="str">
        <f>IF($B$2=$J$2,VLOOKUP($A5,'Proforma AR4'!$A$5:$B$19,2,FALSE),"")</f>
        <v/>
      </c>
      <c r="K5" s="127" t="str">
        <f>IF($B$2=$K$2,VLOOKUP($A5,'Proforma AR4'!$A$5:$B$19,2,FALSE),"")</f>
        <v/>
      </c>
      <c r="L5" s="127" t="str">
        <f>IF($B$2=$L$2,VLOOKUP($A5,'Proforma AR4'!$A$5:$B$19,2,FALSE),"")</f>
        <v/>
      </c>
      <c r="O5" s="62"/>
      <c r="P5" s="62"/>
      <c r="Q5" s="62"/>
      <c r="R5" s="62"/>
    </row>
    <row r="6" spans="1:18" ht="15">
      <c r="A6" s="13" t="s">
        <v>379</v>
      </c>
      <c r="B6" s="126" t="s">
        <v>343</v>
      </c>
      <c r="C6" s="127" t="str">
        <f>IF($B$2=$C$2,VLOOKUP($A6,'Proforma AR4'!$A$5:$B$19,2,FALSE),"")</f>
        <v/>
      </c>
      <c r="D6" s="127">
        <f>IF($B$2=$D$2,VLOOKUP($A6,'Proforma AR4'!$A$5:$B$19,2,FALSE),"")</f>
        <v>0</v>
      </c>
      <c r="E6" s="127" t="str">
        <f>IF($B$2=$E$2,VLOOKUP($A6,'Proforma AR4'!$A$5:$B$19,2,FALSE),"")</f>
        <v/>
      </c>
      <c r="F6" s="127" t="str">
        <f>IF($B$2=$F$2,VLOOKUP($A6,'Proforma AR4'!$A$5:$B$19,2,FALSE),"")</f>
        <v/>
      </c>
      <c r="G6" s="127" t="str">
        <f>IF($B$2=$G$2,VLOOKUP($A6,'Proforma AR4'!$A$5:$B$19,2,FALSE),"")</f>
        <v/>
      </c>
      <c r="H6" s="127" t="str">
        <f>IF($B$2=$H$2,VLOOKUP($A6,'Proforma AR4'!$A$5:$B$19,2,FALSE),"")</f>
        <v/>
      </c>
      <c r="I6" s="127" t="str">
        <f>IF($B$2=$I$2,VLOOKUP($A6,'Proforma AR4'!$A$5:$B$19,2,FALSE),"")</f>
        <v/>
      </c>
      <c r="J6" s="127" t="str">
        <f>IF($B$2=$J$2,VLOOKUP($A6,'Proforma AR4'!$A$5:$B$19,2,FALSE),"")</f>
        <v/>
      </c>
      <c r="K6" s="127" t="str">
        <f>IF($B$2=$K$2,VLOOKUP($A6,'Proforma AR4'!$A$5:$B$19,2,FALSE),"")</f>
        <v/>
      </c>
      <c r="L6" s="127" t="str">
        <f>IF($B$2=$L$2,VLOOKUP($A6,'Proforma AR4'!$A$5:$B$19,2,FALSE),"")</f>
        <v/>
      </c>
      <c r="O6" s="62"/>
      <c r="P6" s="62"/>
      <c r="Q6" s="62"/>
      <c r="R6" s="62"/>
    </row>
    <row r="7" spans="1:18" ht="15">
      <c r="A7" s="13" t="s">
        <v>380</v>
      </c>
      <c r="B7" s="126" t="s">
        <v>343</v>
      </c>
      <c r="C7" s="127" t="str">
        <f>IF($B$2=$C$2,VLOOKUP($A7,'Proforma AR4'!$A$5:$B$19,2,FALSE),"")</f>
        <v/>
      </c>
      <c r="D7" s="127">
        <f>IF($B$2=$D$2,VLOOKUP($A7,'Proforma AR4'!$A$5:$B$19,2,FALSE),"")</f>
        <v>0</v>
      </c>
      <c r="E7" s="127" t="str">
        <f>IF($B$2=$E$2,VLOOKUP($A7,'Proforma AR4'!$A$5:$B$19,2,FALSE),"")</f>
        <v/>
      </c>
      <c r="F7" s="127" t="str">
        <f>IF($B$2=$F$2,VLOOKUP($A7,'Proforma AR4'!$A$5:$B$19,2,FALSE),"")</f>
        <v/>
      </c>
      <c r="G7" s="127" t="str">
        <f>IF($B$2=$G$2,VLOOKUP($A7,'Proforma AR4'!$A$5:$B$19,2,FALSE),"")</f>
        <v/>
      </c>
      <c r="H7" s="127" t="str">
        <f>IF($B$2=$H$2,VLOOKUP($A7,'Proforma AR4'!$A$5:$B$19,2,FALSE),"")</f>
        <v/>
      </c>
      <c r="I7" s="127" t="str">
        <f>IF($B$2=$I$2,VLOOKUP($A7,'Proforma AR4'!$A$5:$B$19,2,FALSE),"")</f>
        <v/>
      </c>
      <c r="J7" s="127" t="str">
        <f>IF($B$2=$J$2,VLOOKUP($A7,'Proforma AR4'!$A$5:$B$19,2,FALSE),"")</f>
        <v/>
      </c>
      <c r="K7" s="127" t="str">
        <f>IF($B$2=$K$2,VLOOKUP($A7,'Proforma AR4'!$A$5:$B$19,2,FALSE),"")</f>
        <v/>
      </c>
      <c r="L7" s="127" t="str">
        <f>IF($B$2=$L$2,VLOOKUP($A7,'Proforma AR4'!$A$5:$B$19,2,FALSE),"")</f>
        <v/>
      </c>
      <c r="O7" s="62"/>
      <c r="P7" s="62"/>
      <c r="Q7" s="62"/>
      <c r="R7" s="62"/>
    </row>
    <row r="8" spans="1:18" ht="15">
      <c r="A8" s="13" t="s">
        <v>381</v>
      </c>
      <c r="B8" s="126" t="s">
        <v>343</v>
      </c>
      <c r="C8" s="127" t="str">
        <f>IF($B$2=$C$2,VLOOKUP($A8,'Proforma AR4'!$A$5:$B$19,2,FALSE),"")</f>
        <v/>
      </c>
      <c r="D8" s="127">
        <f>IF($B$2=$D$2,VLOOKUP($A8,'Proforma AR4'!$A$5:$B$19,2,FALSE),"")</f>
        <v>0</v>
      </c>
      <c r="E8" s="127" t="str">
        <f>IF($B$2=$E$2,VLOOKUP($A8,'Proforma AR4'!$A$5:$B$19,2,FALSE),"")</f>
        <v/>
      </c>
      <c r="F8" s="127" t="str">
        <f>IF($B$2=$F$2,VLOOKUP($A8,'Proforma AR4'!$A$5:$B$19,2,FALSE),"")</f>
        <v/>
      </c>
      <c r="G8" s="127" t="str">
        <f>IF($B$2=$G$2,VLOOKUP($A8,'Proforma AR4'!$A$5:$B$19,2,FALSE),"")</f>
        <v/>
      </c>
      <c r="H8" s="127" t="str">
        <f>IF($B$2=$H$2,VLOOKUP($A8,'Proforma AR4'!$A$5:$B$19,2,FALSE),"")</f>
        <v/>
      </c>
      <c r="I8" s="127" t="str">
        <f>IF($B$2=$I$2,VLOOKUP($A8,'Proforma AR4'!$A$5:$B$19,2,FALSE),"")</f>
        <v/>
      </c>
      <c r="J8" s="127" t="str">
        <f>IF($B$2=$J$2,VLOOKUP($A8,'Proforma AR4'!$A$5:$B$19,2,FALSE),"")</f>
        <v/>
      </c>
      <c r="K8" s="127" t="str">
        <f>IF($B$2=$K$2,VLOOKUP($A8,'Proforma AR4'!$A$5:$B$19,2,FALSE),"")</f>
        <v/>
      </c>
      <c r="L8" s="127" t="str">
        <f>IF($B$2=$L$2,VLOOKUP($A8,'Proforma AR4'!$A$5:$B$19,2,FALSE),"")</f>
        <v/>
      </c>
      <c r="O8" s="62"/>
      <c r="P8" s="62"/>
      <c r="Q8" s="62"/>
      <c r="R8" s="62"/>
    </row>
    <row r="9" spans="1:18" ht="15">
      <c r="A9" s="13" t="s">
        <v>382</v>
      </c>
      <c r="B9" s="126" t="s">
        <v>343</v>
      </c>
      <c r="C9" s="127" t="str">
        <f>IF($B$2=$C$2,VLOOKUP($A9,'Proforma AR4'!$A$5:$B$19,2,FALSE),"")</f>
        <v/>
      </c>
      <c r="D9" s="127">
        <f>IF($B$2=$D$2,VLOOKUP($A9,'Proforma AR4'!$A$5:$B$19,2,FALSE),"")</f>
        <v>0</v>
      </c>
      <c r="E9" s="127" t="str">
        <f>IF($B$2=$E$2,VLOOKUP($A9,'Proforma AR4'!$A$5:$B$19,2,FALSE),"")</f>
        <v/>
      </c>
      <c r="F9" s="127" t="str">
        <f>IF($B$2=$F$2,VLOOKUP($A9,'Proforma AR4'!$A$5:$B$19,2,FALSE),"")</f>
        <v/>
      </c>
      <c r="G9" s="127" t="str">
        <f>IF($B$2=$G$2,VLOOKUP($A9,'Proforma AR4'!$A$5:$B$19,2,FALSE),"")</f>
        <v/>
      </c>
      <c r="H9" s="127" t="str">
        <f>IF($B$2=$H$2,VLOOKUP($A9,'Proforma AR4'!$A$5:$B$19,2,FALSE),"")</f>
        <v/>
      </c>
      <c r="I9" s="127" t="str">
        <f>IF($B$2=$I$2,VLOOKUP($A9,'Proforma AR4'!$A$5:$B$19,2,FALSE),"")</f>
        <v/>
      </c>
      <c r="J9" s="127" t="str">
        <f>IF($B$2=$J$2,VLOOKUP($A9,'Proforma AR4'!$A$5:$B$19,2,FALSE),"")</f>
        <v/>
      </c>
      <c r="K9" s="127" t="str">
        <f>IF($B$2=$K$2,VLOOKUP($A9,'Proforma AR4'!$A$5:$B$19,2,FALSE),"")</f>
        <v/>
      </c>
      <c r="L9" s="127" t="str">
        <f>IF($B$2=$L$2,VLOOKUP($A9,'Proforma AR4'!$A$5:$B$19,2,FALSE),"")</f>
        <v/>
      </c>
      <c r="O9" s="62"/>
      <c r="P9" s="62"/>
      <c r="Q9" s="62"/>
      <c r="R9" s="62"/>
    </row>
    <row r="10" spans="1:18" ht="15">
      <c r="A10" s="13" t="s">
        <v>383</v>
      </c>
      <c r="B10" s="126" t="s">
        <v>343</v>
      </c>
      <c r="C10" s="127" t="str">
        <f>IF($B$2=$C$2,VLOOKUP($A10,'Proforma AR4'!$A$5:$B$19,2,FALSE),"")</f>
        <v/>
      </c>
      <c r="D10" s="127">
        <f>IF($B$2=$D$2,VLOOKUP($A10,'Proforma AR4'!$A$5:$B$19,2,FALSE),"")</f>
        <v>0</v>
      </c>
      <c r="E10" s="127" t="str">
        <f>IF($B$2=$E$2,VLOOKUP($A10,'Proforma AR4'!$A$5:$B$19,2,FALSE),"")</f>
        <v/>
      </c>
      <c r="F10" s="127" t="str">
        <f>IF($B$2=$F$2,VLOOKUP($A10,'Proforma AR4'!$A$5:$B$19,2,FALSE),"")</f>
        <v/>
      </c>
      <c r="G10" s="127" t="str">
        <f>IF($B$2=$G$2,VLOOKUP($A10,'Proforma AR4'!$A$5:$B$19,2,FALSE),"")</f>
        <v/>
      </c>
      <c r="H10" s="127" t="str">
        <f>IF($B$2=$H$2,VLOOKUP($A10,'Proforma AR4'!$A$5:$B$19,2,FALSE),"")</f>
        <v/>
      </c>
      <c r="I10" s="127" t="str">
        <f>IF($B$2=$I$2,VLOOKUP($A10,'Proforma AR4'!$A$5:$B$19,2,FALSE),"")</f>
        <v/>
      </c>
      <c r="J10" s="127" t="str">
        <f>IF($B$2=$J$2,VLOOKUP($A10,'Proforma AR4'!$A$5:$B$19,2,FALSE),"")</f>
        <v/>
      </c>
      <c r="K10" s="127" t="str">
        <f>IF($B$2=$K$2,VLOOKUP($A10,'Proforma AR4'!$A$5:$B$19,2,FALSE),"")</f>
        <v/>
      </c>
      <c r="L10" s="127" t="str">
        <f>IF($B$2=$L$2,VLOOKUP($A10,'Proforma AR4'!$A$5:$B$19,2,FALSE),"")</f>
        <v/>
      </c>
      <c r="O10" s="62"/>
      <c r="P10" s="62"/>
      <c r="Q10" s="62"/>
      <c r="R10" s="62"/>
    </row>
    <row r="11" spans="1:18" ht="15">
      <c r="A11" s="13" t="s">
        <v>384</v>
      </c>
      <c r="B11" s="126" t="s">
        <v>343</v>
      </c>
      <c r="C11" s="127" t="str">
        <f>IF($B$2=$C$2,VLOOKUP($A11,'Proforma AR4'!$A$5:$B$19,2,FALSE),"")</f>
        <v/>
      </c>
      <c r="D11" s="127">
        <f>IF($B$2=$D$2,VLOOKUP($A11,'Proforma AR4'!$A$5:$B$19,2,FALSE),"")</f>
        <v>0</v>
      </c>
      <c r="E11" s="127" t="str">
        <f>IF($B$2=$E$2,VLOOKUP($A11,'Proforma AR4'!$A$5:$B$19,2,FALSE),"")</f>
        <v/>
      </c>
      <c r="F11" s="127" t="str">
        <f>IF($B$2=$F$2,VLOOKUP($A11,'Proforma AR4'!$A$5:$B$19,2,FALSE),"")</f>
        <v/>
      </c>
      <c r="G11" s="127" t="str">
        <f>IF($B$2=$G$2,VLOOKUP($A11,'Proforma AR4'!$A$5:$B$19,2,FALSE),"")</f>
        <v/>
      </c>
      <c r="H11" s="127" t="str">
        <f>IF($B$2=$H$2,VLOOKUP($A11,'Proforma AR4'!$A$5:$B$19,2,FALSE),"")</f>
        <v/>
      </c>
      <c r="I11" s="127" t="str">
        <f>IF($B$2=$I$2,VLOOKUP($A11,'Proforma AR4'!$A$5:$B$19,2,FALSE),"")</f>
        <v/>
      </c>
      <c r="J11" s="127" t="str">
        <f>IF($B$2=$J$2,VLOOKUP($A11,'Proforma AR4'!$A$5:$B$19,2,FALSE),"")</f>
        <v/>
      </c>
      <c r="K11" s="127" t="str">
        <f>IF($B$2=$K$2,VLOOKUP($A11,'Proforma AR4'!$A$5:$B$19,2,FALSE),"")</f>
        <v/>
      </c>
      <c r="L11" s="127" t="str">
        <f>IF($B$2=$L$2,VLOOKUP($A11,'Proforma AR4'!$A$5:$B$19,2,FALSE),"")</f>
        <v/>
      </c>
      <c r="O11" s="62"/>
      <c r="P11" s="62"/>
      <c r="Q11" s="62"/>
      <c r="R11" s="62"/>
    </row>
    <row r="12" spans="1:18" ht="15">
      <c r="A12" s="13" t="s">
        <v>385</v>
      </c>
      <c r="B12" s="126" t="s">
        <v>343</v>
      </c>
      <c r="C12" s="127" t="str">
        <f>IF($B$2=$C$2,VLOOKUP($A12,'Proforma AR4'!$A$5:$B$19,2,FALSE),"")</f>
        <v/>
      </c>
      <c r="D12" s="127">
        <f>IF($B$2=$D$2,VLOOKUP($A12,'Proforma AR4'!$A$5:$B$19,2,FALSE),"")</f>
        <v>0</v>
      </c>
      <c r="E12" s="127" t="str">
        <f>IF($B$2=$E$2,VLOOKUP($A12,'Proforma AR4'!$A$5:$B$19,2,FALSE),"")</f>
        <v/>
      </c>
      <c r="F12" s="127" t="str">
        <f>IF($B$2=$F$2,VLOOKUP($A12,'Proforma AR4'!$A$5:$B$19,2,FALSE),"")</f>
        <v/>
      </c>
      <c r="G12" s="127" t="str">
        <f>IF($B$2=$G$2,VLOOKUP($A12,'Proforma AR4'!$A$5:$B$19,2,FALSE),"")</f>
        <v/>
      </c>
      <c r="H12" s="127" t="str">
        <f>IF($B$2=$H$2,VLOOKUP($A12,'Proforma AR4'!$A$5:$B$19,2,FALSE),"")</f>
        <v/>
      </c>
      <c r="I12" s="127" t="str">
        <f>IF($B$2=$I$2,VLOOKUP($A12,'Proforma AR4'!$A$5:$B$19,2,FALSE),"")</f>
        <v/>
      </c>
      <c r="J12" s="127" t="str">
        <f>IF($B$2=$J$2,VLOOKUP($A12,'Proforma AR4'!$A$5:$B$19,2,FALSE),"")</f>
        <v/>
      </c>
      <c r="K12" s="127" t="str">
        <f>IF($B$2=$K$2,VLOOKUP($A12,'Proforma AR4'!$A$5:$B$19,2,FALSE),"")</f>
        <v/>
      </c>
      <c r="L12" s="127" t="str">
        <f>IF($B$2=$L$2,VLOOKUP($A12,'Proforma AR4'!$A$5:$B$19,2,FALSE),"")</f>
        <v/>
      </c>
      <c r="O12" s="62"/>
      <c r="P12" s="62"/>
      <c r="Q12" s="62"/>
      <c r="R12" s="62"/>
    </row>
    <row r="13" spans="1:18" ht="15">
      <c r="A13" s="13" t="s">
        <v>386</v>
      </c>
      <c r="B13" s="126" t="s">
        <v>343</v>
      </c>
      <c r="C13" s="127" t="str">
        <f>IF($B$2=$C$2,VLOOKUP($A13,'Proforma AR4'!$A$5:$B$19,2,FALSE),"")</f>
        <v/>
      </c>
      <c r="D13" s="127">
        <f>IF($B$2=$D$2,VLOOKUP($A13,'Proforma AR4'!$A$5:$B$19,2,FALSE),"")</f>
        <v>0</v>
      </c>
      <c r="E13" s="127" t="str">
        <f>IF($B$2=$E$2,VLOOKUP($A13,'Proforma AR4'!$A$5:$B$19,2,FALSE),"")</f>
        <v/>
      </c>
      <c r="F13" s="127" t="str">
        <f>IF($B$2=$F$2,VLOOKUP($A13,'Proforma AR4'!$A$5:$B$19,2,FALSE),"")</f>
        <v/>
      </c>
      <c r="G13" s="127" t="str">
        <f>IF($B$2=$G$2,VLOOKUP($A13,'Proforma AR4'!$A$5:$B$19,2,FALSE),"")</f>
        <v/>
      </c>
      <c r="H13" s="127" t="str">
        <f>IF($B$2=$H$2,VLOOKUP($A13,'Proforma AR4'!$A$5:$B$19,2,FALSE),"")</f>
        <v/>
      </c>
      <c r="I13" s="127" t="str">
        <f>IF($B$2=$I$2,VLOOKUP($A13,'Proforma AR4'!$A$5:$B$19,2,FALSE),"")</f>
        <v/>
      </c>
      <c r="J13" s="127" t="str">
        <f>IF($B$2=$J$2,VLOOKUP($A13,'Proforma AR4'!$A$5:$B$19,2,FALSE),"")</f>
        <v/>
      </c>
      <c r="K13" s="127" t="str">
        <f>IF($B$2=$K$2,VLOOKUP($A13,'Proforma AR4'!$A$5:$B$19,2,FALSE),"")</f>
        <v/>
      </c>
      <c r="L13" s="127" t="str">
        <f>IF($B$2=$L$2,VLOOKUP($A13,'Proforma AR4'!$A$5:$B$19,2,FALSE),"")</f>
        <v/>
      </c>
      <c r="O13" s="62"/>
      <c r="P13" s="62"/>
      <c r="Q13" s="62"/>
      <c r="R13" s="62"/>
    </row>
    <row r="14" spans="1:18" ht="15">
      <c r="A14" s="13" t="s">
        <v>387</v>
      </c>
      <c r="B14" s="126" t="s">
        <v>343</v>
      </c>
      <c r="C14" s="127" t="str">
        <f>IF($B$2=$C$2,VLOOKUP($A14,'Proforma AR4'!$A$5:$B$19,2,FALSE),"")</f>
        <v/>
      </c>
      <c r="D14" s="127">
        <f>IF($B$2=$D$2,VLOOKUP($A14,'Proforma AR4'!$A$5:$B$19,2,FALSE),"")</f>
        <v>0</v>
      </c>
      <c r="E14" s="127" t="str">
        <f>IF($B$2=$E$2,VLOOKUP($A14,'Proforma AR4'!$A$5:$B$19,2,FALSE),"")</f>
        <v/>
      </c>
      <c r="F14" s="127" t="str">
        <f>IF($B$2=$F$2,VLOOKUP($A14,'Proforma AR4'!$A$5:$B$19,2,FALSE),"")</f>
        <v/>
      </c>
      <c r="G14" s="127" t="str">
        <f>IF($B$2=$G$2,VLOOKUP($A14,'Proforma AR4'!$A$5:$B$19,2,FALSE),"")</f>
        <v/>
      </c>
      <c r="H14" s="127" t="str">
        <f>IF($B$2=$H$2,VLOOKUP($A14,'Proforma AR4'!$A$5:$B$19,2,FALSE),"")</f>
        <v/>
      </c>
      <c r="I14" s="127" t="str">
        <f>IF($B$2=$I$2,VLOOKUP($A14,'Proforma AR4'!$A$5:$B$19,2,FALSE),"")</f>
        <v/>
      </c>
      <c r="J14" s="127" t="str">
        <f>IF($B$2=$J$2,VLOOKUP($A14,'Proforma AR4'!$A$5:$B$19,2,FALSE),"")</f>
        <v/>
      </c>
      <c r="K14" s="127" t="str">
        <f>IF($B$2=$K$2,VLOOKUP($A14,'Proforma AR4'!$A$5:$B$19,2,FALSE),"")</f>
        <v/>
      </c>
      <c r="L14" s="127" t="str">
        <f>IF($B$2=$L$2,VLOOKUP($A14,'Proforma AR4'!$A$5:$B$19,2,FALSE),"")</f>
        <v/>
      </c>
      <c r="O14" s="62"/>
      <c r="P14" s="62"/>
      <c r="Q14" s="62"/>
      <c r="R14" s="62"/>
    </row>
    <row r="15" spans="1:18" ht="15">
      <c r="A15" s="13" t="s">
        <v>388</v>
      </c>
      <c r="B15" s="126" t="s">
        <v>343</v>
      </c>
      <c r="C15" s="127" t="str">
        <f>IF($B$2=$C$2,VLOOKUP($A15,'Proforma AR4'!$A$5:$B$19,2,FALSE),"")</f>
        <v/>
      </c>
      <c r="D15" s="127">
        <f>IF($B$2=$D$2,VLOOKUP($A15,'Proforma AR4'!$A$5:$B$19,2,FALSE),"")</f>
        <v>0</v>
      </c>
      <c r="E15" s="127" t="str">
        <f>IF($B$2=$E$2,VLOOKUP($A15,'Proforma AR4'!$A$5:$B$19,2,FALSE),"")</f>
        <v/>
      </c>
      <c r="F15" s="127" t="str">
        <f>IF($B$2=$F$2,VLOOKUP($A15,'Proforma AR4'!$A$5:$B$19,2,FALSE),"")</f>
        <v/>
      </c>
      <c r="G15" s="127" t="str">
        <f>IF($B$2=$G$2,VLOOKUP($A15,'Proforma AR4'!$A$5:$B$19,2,FALSE),"")</f>
        <v/>
      </c>
      <c r="H15" s="127" t="str">
        <f>IF($B$2=$H$2,VLOOKUP($A15,'Proforma AR4'!$A$5:$B$19,2,FALSE),"")</f>
        <v/>
      </c>
      <c r="I15" s="127" t="str">
        <f>IF($B$2=$I$2,VLOOKUP($A15,'Proforma AR4'!$A$5:$B$19,2,FALSE),"")</f>
        <v/>
      </c>
      <c r="J15" s="127" t="str">
        <f>IF($B$2=$J$2,VLOOKUP($A15,'Proforma AR4'!$A$5:$B$19,2,FALSE),"")</f>
        <v/>
      </c>
      <c r="K15" s="127" t="str">
        <f>IF($B$2=$K$2,VLOOKUP($A15,'Proforma AR4'!$A$5:$B$19,2,FALSE),"")</f>
        <v/>
      </c>
      <c r="L15" s="127" t="str">
        <f>IF($B$2=$L$2,VLOOKUP($A15,'Proforma AR4'!$A$5:$B$19,2,FALSE),"")</f>
        <v/>
      </c>
      <c r="O15" s="62"/>
      <c r="P15" s="62"/>
      <c r="Q15" s="62"/>
      <c r="R15" s="62"/>
    </row>
    <row r="16" spans="1:18" ht="15">
      <c r="A16" s="13" t="s">
        <v>389</v>
      </c>
      <c r="B16" s="126" t="s">
        <v>343</v>
      </c>
      <c r="C16" s="127" t="str">
        <f>IF($B$2=$C$2,VLOOKUP($A16,'Proforma AR4'!$A$5:$B$19,2,FALSE),"")</f>
        <v/>
      </c>
      <c r="D16" s="127">
        <f>IF($B$2=$D$2,VLOOKUP($A16,'Proforma AR4'!$A$5:$B$19,2,FALSE),"")</f>
        <v>0</v>
      </c>
      <c r="E16" s="127" t="str">
        <f>IF($B$2=$E$2,VLOOKUP($A16,'Proforma AR4'!$A$5:$B$19,2,FALSE),"")</f>
        <v/>
      </c>
      <c r="F16" s="127" t="str">
        <f>IF($B$2=$F$2,VLOOKUP($A16,'Proforma AR4'!$A$5:$B$19,2,FALSE),"")</f>
        <v/>
      </c>
      <c r="G16" s="127" t="str">
        <f>IF($B$2=$G$2,VLOOKUP($A16,'Proforma AR4'!$A$5:$B$19,2,FALSE),"")</f>
        <v/>
      </c>
      <c r="H16" s="127" t="str">
        <f>IF($B$2=$H$2,VLOOKUP($A16,'Proforma AR4'!$A$5:$B$19,2,FALSE),"")</f>
        <v/>
      </c>
      <c r="I16" s="127" t="str">
        <f>IF($B$2=$I$2,VLOOKUP($A16,'Proforma AR4'!$A$5:$B$19,2,FALSE),"")</f>
        <v/>
      </c>
      <c r="J16" s="127" t="str">
        <f>IF($B$2=$J$2,VLOOKUP($A16,'Proforma AR4'!$A$5:$B$19,2,FALSE),"")</f>
        <v/>
      </c>
      <c r="K16" s="127" t="str">
        <f>IF($B$2=$K$2,VLOOKUP($A16,'Proforma AR4'!$A$5:$B$19,2,FALSE),"")</f>
        <v/>
      </c>
      <c r="L16" s="127" t="str">
        <f>IF($B$2=$L$2,VLOOKUP($A16,'Proforma AR4'!$A$5:$B$19,2,FALSE),"")</f>
        <v/>
      </c>
      <c r="O16" s="62"/>
      <c r="P16" s="62"/>
      <c r="Q16" s="62"/>
      <c r="R16" s="62"/>
    </row>
    <row r="17" spans="1:18" ht="15">
      <c r="A17" s="13" t="s">
        <v>390</v>
      </c>
      <c r="B17" s="126" t="s">
        <v>343</v>
      </c>
      <c r="C17" s="127" t="str">
        <f>IF($B$2=$C$2,VLOOKUP($A17,'Proforma AR4'!$A$5:$B$19,2,FALSE),"")</f>
        <v/>
      </c>
      <c r="D17" s="127">
        <f>IF($B$2=$D$2,VLOOKUP($A17,'Proforma AR4'!$A$5:$B$19,2,FALSE),"")</f>
        <v>0</v>
      </c>
      <c r="E17" s="127" t="str">
        <f>IF($B$2=$E$2,VLOOKUP($A17,'Proforma AR4'!$A$5:$B$19,2,FALSE),"")</f>
        <v/>
      </c>
      <c r="F17" s="127" t="str">
        <f>IF($B$2=$F$2,VLOOKUP($A17,'Proforma AR4'!$A$5:$B$19,2,FALSE),"")</f>
        <v/>
      </c>
      <c r="G17" s="127" t="str">
        <f>IF($B$2=$G$2,VLOOKUP($A17,'Proforma AR4'!$A$5:$B$19,2,FALSE),"")</f>
        <v/>
      </c>
      <c r="H17" s="127" t="str">
        <f>IF($B$2=$H$2,VLOOKUP($A17,'Proforma AR4'!$A$5:$B$19,2,FALSE),"")</f>
        <v/>
      </c>
      <c r="I17" s="127" t="str">
        <f>IF($B$2=$I$2,VLOOKUP($A17,'Proforma AR4'!$A$5:$B$19,2,FALSE),"")</f>
        <v/>
      </c>
      <c r="J17" s="127" t="str">
        <f>IF($B$2=$J$2,VLOOKUP($A17,'Proforma AR4'!$A$5:$B$19,2,FALSE),"")</f>
        <v/>
      </c>
      <c r="K17" s="127" t="str">
        <f>IF($B$2=$K$2,VLOOKUP($A17,'Proforma AR4'!$A$5:$B$19,2,FALSE),"")</f>
        <v/>
      </c>
      <c r="L17" s="127" t="str">
        <f>IF($B$2=$L$2,VLOOKUP($A17,'Proforma AR4'!$A$5:$B$19,2,FALSE),"")</f>
        <v/>
      </c>
      <c r="O17" s="62"/>
      <c r="P17" s="62"/>
      <c r="Q17" s="62"/>
      <c r="R17" s="62"/>
    </row>
    <row r="18" spans="1:18" ht="15">
      <c r="A18" s="13" t="s">
        <v>391</v>
      </c>
      <c r="B18" s="126" t="s">
        <v>343</v>
      </c>
      <c r="C18" s="127" t="str">
        <f>IF($B$2=$C$2,VLOOKUP($A18,'Proforma AR4'!$A$5:$B$19,2,FALSE),"")</f>
        <v/>
      </c>
      <c r="D18" s="127">
        <f>IF($B$2=$D$2,VLOOKUP($A18,'Proforma AR4'!$A$5:$B$19,2,FALSE),"")</f>
        <v>0</v>
      </c>
      <c r="E18" s="127" t="str">
        <f>IF($B$2=$E$2,VLOOKUP($A18,'Proforma AR4'!$A$5:$B$19,2,FALSE),"")</f>
        <v/>
      </c>
      <c r="F18" s="127" t="str">
        <f>IF($B$2=$F$2,VLOOKUP($A18,'Proforma AR4'!$A$5:$B$19,2,FALSE),"")</f>
        <v/>
      </c>
      <c r="G18" s="127" t="str">
        <f>IF($B$2=$G$2,VLOOKUP($A18,'Proforma AR4'!$A$5:$B$19,2,FALSE),"")</f>
        <v/>
      </c>
      <c r="H18" s="127" t="str">
        <f>IF($B$2=$H$2,VLOOKUP($A18,'Proforma AR4'!$A$5:$B$19,2,FALSE),"")</f>
        <v/>
      </c>
      <c r="I18" s="127" t="str">
        <f>IF($B$2=$I$2,VLOOKUP($A18,'Proforma AR4'!$A$5:$B$19,2,FALSE),"")</f>
        <v/>
      </c>
      <c r="J18" s="127" t="str">
        <f>IF($B$2=$J$2,VLOOKUP($A18,'Proforma AR4'!$A$5:$B$19,2,FALSE),"")</f>
        <v/>
      </c>
      <c r="K18" s="127" t="str">
        <f>IF($B$2=$K$2,VLOOKUP($A18,'Proforma AR4'!$A$5:$B$19,2,FALSE),"")</f>
        <v/>
      </c>
      <c r="L18" s="127" t="str">
        <f>IF($B$2=$L$2,VLOOKUP($A18,'Proforma AR4'!$A$5:$B$19,2,FALSE),"")</f>
        <v/>
      </c>
      <c r="O18" s="62"/>
      <c r="P18" s="62"/>
      <c r="Q18" s="62"/>
      <c r="R18" s="62"/>
    </row>
    <row r="19" spans="1:18" ht="15">
      <c r="A19" s="13" t="s">
        <v>346</v>
      </c>
      <c r="B19" s="126" t="s">
        <v>340</v>
      </c>
      <c r="C19" s="127" t="str">
        <f>IF($B$2=$C$2,VLOOKUP($A19,'Proforma AR4'!$C$5:$D$19,2,FALSE),"")</f>
        <v/>
      </c>
      <c r="D19" s="127">
        <f>IF($B$2=$D$2,VLOOKUP($A19,'Proforma AR4'!$C$5:$D$19,2,FALSE),"")</f>
        <v>0</v>
      </c>
      <c r="E19" s="127" t="str">
        <f>IF($B$2=$E$2,VLOOKUP($A19,'Proforma AR4'!$C$5:$D$19,2,FALSE),"")</f>
        <v/>
      </c>
      <c r="F19" s="127" t="str">
        <f>IF($B$2=$F$2,VLOOKUP($A19,'Proforma AR4'!$C$5:$D$19,2,FALSE),"")</f>
        <v/>
      </c>
      <c r="G19" s="127" t="str">
        <f>IF($B$2=$G$2,VLOOKUP($A19,'Proforma AR4'!$C$5:$D$19,2,FALSE),"")</f>
        <v/>
      </c>
      <c r="H19" s="127" t="str">
        <f>IF($B$2=$H$2,VLOOKUP($A19,'Proforma AR4'!$C$5:$D$19,2,FALSE),"")</f>
        <v/>
      </c>
      <c r="I19" s="127" t="str">
        <f>IF($B$2=$I$2,VLOOKUP($A19,'Proforma AR4'!$C$5:$D$19,2,FALSE),"")</f>
        <v/>
      </c>
      <c r="J19" s="127" t="str">
        <f>IF($B$2=$J$2,VLOOKUP($A19,'Proforma AR4'!$C$5:$D$19,2,FALSE),"")</f>
        <v/>
      </c>
      <c r="K19" s="127" t="str">
        <f>IF($B$2=$K$2,VLOOKUP($A19,'Proforma AR4'!$C$5:$D$19,2,FALSE),"")</f>
        <v/>
      </c>
      <c r="L19" s="127" t="str">
        <f>IF($B$2=$L$2,VLOOKUP($A19,'Proforma AR4'!$C$5:$D$19,2,FALSE),"")</f>
        <v/>
      </c>
      <c r="O19" s="62"/>
      <c r="P19" s="62"/>
      <c r="Q19" s="62"/>
      <c r="R19" s="62"/>
    </row>
    <row r="20" spans="1:18" ht="15">
      <c r="A20" s="13" t="s">
        <v>347</v>
      </c>
      <c r="B20" s="126" t="s">
        <v>340</v>
      </c>
      <c r="C20" s="127" t="str">
        <f>IF($B$2=$C$2,VLOOKUP($A20,'Proforma AR4'!$C$5:$D$19,2,FALSE),"")</f>
        <v/>
      </c>
      <c r="D20" s="127">
        <f>IF($B$2=$D$2,VLOOKUP($A20,'Proforma AR4'!$C$5:$D$19,2,FALSE),"")</f>
        <v>0</v>
      </c>
      <c r="E20" s="127" t="str">
        <f>IF($B$2=$E$2,VLOOKUP($A20,'Proforma AR4'!$C$5:$D$19,2,FALSE),"")</f>
        <v/>
      </c>
      <c r="F20" s="127" t="str">
        <f>IF($B$2=$F$2,VLOOKUP($A20,'Proforma AR4'!$C$5:$D$19,2,FALSE),"")</f>
        <v/>
      </c>
      <c r="G20" s="127" t="str">
        <f>IF($B$2=$G$2,VLOOKUP($A20,'Proforma AR4'!$C$5:$D$19,2,FALSE),"")</f>
        <v/>
      </c>
      <c r="H20" s="127" t="str">
        <f>IF($B$2=$H$2,VLOOKUP($A20,'Proforma AR4'!$C$5:$D$19,2,FALSE),"")</f>
        <v/>
      </c>
      <c r="I20" s="127" t="str">
        <f>IF($B$2=$I$2,VLOOKUP($A20,'Proforma AR4'!$C$5:$D$19,2,FALSE),"")</f>
        <v/>
      </c>
      <c r="J20" s="127" t="str">
        <f>IF($B$2=$J$2,VLOOKUP($A20,'Proforma AR4'!$C$5:$D$19,2,FALSE),"")</f>
        <v/>
      </c>
      <c r="K20" s="127" t="str">
        <f>IF($B$2=$K$2,VLOOKUP($A20,'Proforma AR4'!$C$5:$D$19,2,FALSE),"")</f>
        <v/>
      </c>
      <c r="L20" s="127" t="str">
        <f>IF($B$2=$L$2,VLOOKUP($A20,'Proforma AR4'!$C$5:$D$19,2,FALSE),"")</f>
        <v/>
      </c>
      <c r="O20" s="62"/>
      <c r="P20" s="62"/>
      <c r="Q20" s="62"/>
      <c r="R20" s="62"/>
    </row>
    <row r="21" spans="1:18" ht="15">
      <c r="A21" s="13" t="s">
        <v>348</v>
      </c>
      <c r="B21" s="126" t="s">
        <v>340</v>
      </c>
      <c r="C21" s="127" t="str">
        <f>IF($B$2=$C$2,VLOOKUP($A21,'Proforma AR4'!$C$5:$D$19,2,FALSE),"")</f>
        <v/>
      </c>
      <c r="D21" s="127">
        <f>IF($B$2=$D$2,VLOOKUP($A21,'Proforma AR4'!$C$5:$D$19,2,FALSE),"")</f>
        <v>0</v>
      </c>
      <c r="E21" s="127" t="str">
        <f>IF($B$2=$E$2,VLOOKUP($A21,'Proforma AR4'!$C$5:$D$19,2,FALSE),"")</f>
        <v/>
      </c>
      <c r="F21" s="127" t="str">
        <f>IF($B$2=$F$2,VLOOKUP($A21,'Proforma AR4'!$C$5:$D$19,2,FALSE),"")</f>
        <v/>
      </c>
      <c r="G21" s="127" t="str">
        <f>IF($B$2=$G$2,VLOOKUP($A21,'Proforma AR4'!$C$5:$D$19,2,FALSE),"")</f>
        <v/>
      </c>
      <c r="H21" s="127" t="str">
        <f>IF($B$2=$H$2,VLOOKUP($A21,'Proforma AR4'!$C$5:$D$19,2,FALSE),"")</f>
        <v/>
      </c>
      <c r="I21" s="127" t="str">
        <f>IF($B$2=$I$2,VLOOKUP($A21,'Proforma AR4'!$C$5:$D$19,2,FALSE),"")</f>
        <v/>
      </c>
      <c r="J21" s="127" t="str">
        <f>IF($B$2=$J$2,VLOOKUP($A21,'Proforma AR4'!$C$5:$D$19,2,FALSE),"")</f>
        <v/>
      </c>
      <c r="K21" s="127" t="str">
        <f>IF($B$2=$K$2,VLOOKUP($A21,'Proforma AR4'!$C$5:$D$19,2,FALSE),"")</f>
        <v/>
      </c>
      <c r="L21" s="127" t="str">
        <f>IF($B$2=$L$2,VLOOKUP($A21,'Proforma AR4'!$C$5:$D$19,2,FALSE),"")</f>
        <v/>
      </c>
      <c r="O21" s="62"/>
      <c r="P21" s="62"/>
      <c r="Q21" s="62"/>
      <c r="R21" s="62"/>
    </row>
    <row r="22" spans="1:18" ht="15">
      <c r="A22" s="13" t="s">
        <v>349</v>
      </c>
      <c r="B22" s="126" t="s">
        <v>340</v>
      </c>
      <c r="C22" s="127" t="str">
        <f>IF($B$2=$C$2,VLOOKUP($A22,'Proforma AR4'!$C$5:$D$19,2,FALSE),"")</f>
        <v/>
      </c>
      <c r="D22" s="127">
        <f>IF($B$2=$D$2,VLOOKUP($A22,'Proforma AR4'!$C$5:$D$19,2,FALSE),"")</f>
        <v>0</v>
      </c>
      <c r="E22" s="127" t="str">
        <f>IF($B$2=$E$2,VLOOKUP($A22,'Proforma AR4'!$C$5:$D$19,2,FALSE),"")</f>
        <v/>
      </c>
      <c r="F22" s="127" t="str">
        <f>IF($B$2=$F$2,VLOOKUP($A22,'Proforma AR4'!$C$5:$D$19,2,FALSE),"")</f>
        <v/>
      </c>
      <c r="G22" s="127" t="str">
        <f>IF($B$2=$G$2,VLOOKUP($A22,'Proforma AR4'!$C$5:$D$19,2,FALSE),"")</f>
        <v/>
      </c>
      <c r="H22" s="127" t="str">
        <f>IF($B$2=$H$2,VLOOKUP($A22,'Proforma AR4'!$C$5:$D$19,2,FALSE),"")</f>
        <v/>
      </c>
      <c r="I22" s="127" t="str">
        <f>IF($B$2=$I$2,VLOOKUP($A22,'Proforma AR4'!$C$5:$D$19,2,FALSE),"")</f>
        <v/>
      </c>
      <c r="J22" s="127" t="str">
        <f>IF($B$2=$J$2,VLOOKUP($A22,'Proforma AR4'!$C$5:$D$19,2,FALSE),"")</f>
        <v/>
      </c>
      <c r="K22" s="127" t="str">
        <f>IF($B$2=$K$2,VLOOKUP($A22,'Proforma AR4'!$C$5:$D$19,2,FALSE),"")</f>
        <v/>
      </c>
      <c r="L22" s="127" t="str">
        <f>IF($B$2=$L$2,VLOOKUP($A22,'Proforma AR4'!$C$5:$D$19,2,FALSE),"")</f>
        <v/>
      </c>
      <c r="O22" s="62"/>
      <c r="P22" s="62"/>
      <c r="Q22" s="62"/>
      <c r="R22" s="62"/>
    </row>
    <row r="23" spans="1:18" ht="15">
      <c r="A23" s="13" t="s">
        <v>350</v>
      </c>
      <c r="B23" s="126" t="s">
        <v>340</v>
      </c>
      <c r="C23" s="127" t="str">
        <f>IF($B$2=$C$2,VLOOKUP($A23,'Proforma AR4'!$C$5:$D$19,2,FALSE),"")</f>
        <v/>
      </c>
      <c r="D23" s="127">
        <f>IF($B$2=$D$2,VLOOKUP($A23,'Proforma AR4'!$C$5:$D$19,2,FALSE),"")</f>
        <v>0</v>
      </c>
      <c r="E23" s="127" t="str">
        <f>IF($B$2=$E$2,VLOOKUP($A23,'Proforma AR4'!$C$5:$D$19,2,FALSE),"")</f>
        <v/>
      </c>
      <c r="F23" s="127" t="str">
        <f>IF($B$2=$F$2,VLOOKUP($A23,'Proforma AR4'!$C$5:$D$19,2,FALSE),"")</f>
        <v/>
      </c>
      <c r="G23" s="127" t="str">
        <f>IF($B$2=$G$2,VLOOKUP($A23,'Proforma AR4'!$C$5:$D$19,2,FALSE),"")</f>
        <v/>
      </c>
      <c r="H23" s="127" t="str">
        <f>IF($B$2=$H$2,VLOOKUP($A23,'Proforma AR4'!$C$5:$D$19,2,FALSE),"")</f>
        <v/>
      </c>
      <c r="I23" s="127" t="str">
        <f>IF($B$2=$I$2,VLOOKUP($A23,'Proforma AR4'!$C$5:$D$19,2,FALSE),"")</f>
        <v/>
      </c>
      <c r="J23" s="127" t="str">
        <f>IF($B$2=$J$2,VLOOKUP($A23,'Proforma AR4'!$C$5:$D$19,2,FALSE),"")</f>
        <v/>
      </c>
      <c r="K23" s="127" t="str">
        <f>IF($B$2=$K$2,VLOOKUP($A23,'Proforma AR4'!$C$5:$D$19,2,FALSE),"")</f>
        <v/>
      </c>
      <c r="L23" s="127" t="str">
        <f>IF($B$2=$L$2,VLOOKUP($A23,'Proforma AR4'!$C$5:$D$19,2,FALSE),"")</f>
        <v/>
      </c>
      <c r="O23" s="62"/>
      <c r="P23" s="62"/>
      <c r="Q23" s="62"/>
      <c r="R23" s="62"/>
    </row>
    <row r="24" spans="1:18" ht="15">
      <c r="A24" s="13" t="s">
        <v>351</v>
      </c>
      <c r="B24" s="126" t="s">
        <v>340</v>
      </c>
      <c r="C24" s="127" t="str">
        <f>IF($B$2=$C$2,VLOOKUP($A24,'Proforma AR4'!$C$5:$D$19,2,FALSE),"")</f>
        <v/>
      </c>
      <c r="D24" s="127">
        <f>IF($B$2=$D$2,VLOOKUP($A24,'Proforma AR4'!$C$5:$D$19,2,FALSE),"")</f>
        <v>0</v>
      </c>
      <c r="E24" s="127" t="str">
        <f>IF($B$2=$E$2,VLOOKUP($A24,'Proforma AR4'!$C$5:$D$19,2,FALSE),"")</f>
        <v/>
      </c>
      <c r="F24" s="127" t="str">
        <f>IF($B$2=$F$2,VLOOKUP($A24,'Proforma AR4'!$C$5:$D$19,2,FALSE),"")</f>
        <v/>
      </c>
      <c r="G24" s="127" t="str">
        <f>IF($B$2=$G$2,VLOOKUP($A24,'Proforma AR4'!$C$5:$D$19,2,FALSE),"")</f>
        <v/>
      </c>
      <c r="H24" s="127" t="str">
        <f>IF($B$2=$H$2,VLOOKUP($A24,'Proforma AR4'!$C$5:$D$19,2,FALSE),"")</f>
        <v/>
      </c>
      <c r="I24" s="127" t="str">
        <f>IF($B$2=$I$2,VLOOKUP($A24,'Proforma AR4'!$C$5:$D$19,2,FALSE),"")</f>
        <v/>
      </c>
      <c r="J24" s="127" t="str">
        <f>IF($B$2=$J$2,VLOOKUP($A24,'Proforma AR4'!$C$5:$D$19,2,FALSE),"")</f>
        <v/>
      </c>
      <c r="K24" s="127" t="str">
        <f>IF($B$2=$K$2,VLOOKUP($A24,'Proforma AR4'!$C$5:$D$19,2,FALSE),"")</f>
        <v/>
      </c>
      <c r="L24" s="127" t="str">
        <f>IF($B$2=$L$2,VLOOKUP($A24,'Proforma AR4'!$C$5:$D$19,2,FALSE),"")</f>
        <v/>
      </c>
      <c r="O24" s="62"/>
      <c r="P24" s="62"/>
      <c r="Q24" s="62"/>
      <c r="R24" s="62"/>
    </row>
    <row r="25" spans="1:18" ht="15">
      <c r="A25" s="13" t="s">
        <v>352</v>
      </c>
      <c r="B25" s="126" t="s">
        <v>340</v>
      </c>
      <c r="C25" s="127" t="str">
        <f>IF($B$2=$C$2,VLOOKUP($A25,'Proforma AR4'!$C$5:$D$19,2,FALSE),"")</f>
        <v/>
      </c>
      <c r="D25" s="127">
        <f>IF($B$2=$D$2,VLOOKUP($A25,'Proforma AR4'!$C$5:$D$19,2,FALSE),"")</f>
        <v>0</v>
      </c>
      <c r="E25" s="127" t="str">
        <f>IF($B$2=$E$2,VLOOKUP($A25,'Proforma AR4'!$C$5:$D$19,2,FALSE),"")</f>
        <v/>
      </c>
      <c r="F25" s="127" t="str">
        <f>IF($B$2=$F$2,VLOOKUP($A25,'Proforma AR4'!$C$5:$D$19,2,FALSE),"")</f>
        <v/>
      </c>
      <c r="G25" s="127" t="str">
        <f>IF($B$2=$G$2,VLOOKUP($A25,'Proforma AR4'!$C$5:$D$19,2,FALSE),"")</f>
        <v/>
      </c>
      <c r="H25" s="127" t="str">
        <f>IF($B$2=$H$2,VLOOKUP($A25,'Proforma AR4'!$C$5:$D$19,2,FALSE),"")</f>
        <v/>
      </c>
      <c r="I25" s="127" t="str">
        <f>IF($B$2=$I$2,VLOOKUP($A25,'Proforma AR4'!$C$5:$D$19,2,FALSE),"")</f>
        <v/>
      </c>
      <c r="J25" s="127" t="str">
        <f>IF($B$2=$J$2,VLOOKUP($A25,'Proforma AR4'!$C$5:$D$19,2,FALSE),"")</f>
        <v/>
      </c>
      <c r="K25" s="127" t="str">
        <f>IF($B$2=$K$2,VLOOKUP($A25,'Proforma AR4'!$C$5:$D$19,2,FALSE),"")</f>
        <v/>
      </c>
      <c r="L25" s="127" t="str">
        <f>IF($B$2=$L$2,VLOOKUP($A25,'Proforma AR4'!$C$5:$D$19,2,FALSE),"")</f>
        <v/>
      </c>
      <c r="O25" s="62"/>
      <c r="P25" s="62"/>
      <c r="Q25" s="62"/>
      <c r="R25" s="62"/>
    </row>
    <row r="26" spans="1:18" ht="15">
      <c r="A26" s="13" t="s">
        <v>353</v>
      </c>
      <c r="B26" s="126" t="s">
        <v>340</v>
      </c>
      <c r="C26" s="127" t="str">
        <f>IF($B$2=$C$2,VLOOKUP($A26,'Proforma AR4'!$C$5:$D$19,2,FALSE),"")</f>
        <v/>
      </c>
      <c r="D26" s="127">
        <f>IF($B$2=$D$2,VLOOKUP($A26,'Proforma AR4'!$C$5:$D$19,2,FALSE),"")</f>
        <v>0</v>
      </c>
      <c r="E26" s="127" t="str">
        <f>IF($B$2=$E$2,VLOOKUP($A26,'Proforma AR4'!$C$5:$D$19,2,FALSE),"")</f>
        <v/>
      </c>
      <c r="F26" s="127" t="str">
        <f>IF($B$2=$F$2,VLOOKUP($A26,'Proforma AR4'!$C$5:$D$19,2,FALSE),"")</f>
        <v/>
      </c>
      <c r="G26" s="127" t="str">
        <f>IF($B$2=$G$2,VLOOKUP($A26,'Proforma AR4'!$C$5:$D$19,2,FALSE),"")</f>
        <v/>
      </c>
      <c r="H26" s="127" t="str">
        <f>IF($B$2=$H$2,VLOOKUP($A26,'Proforma AR4'!$C$5:$D$19,2,FALSE),"")</f>
        <v/>
      </c>
      <c r="I26" s="127" t="str">
        <f>IF($B$2=$I$2,VLOOKUP($A26,'Proforma AR4'!$C$5:$D$19,2,FALSE),"")</f>
        <v/>
      </c>
      <c r="J26" s="127" t="str">
        <f>IF($B$2=$J$2,VLOOKUP($A26,'Proforma AR4'!$C$5:$D$19,2,FALSE),"")</f>
        <v/>
      </c>
      <c r="K26" s="127" t="str">
        <f>IF($B$2=$K$2,VLOOKUP($A26,'Proforma AR4'!$C$5:$D$19,2,FALSE),"")</f>
        <v/>
      </c>
      <c r="L26" s="127" t="str">
        <f>IF($B$2=$L$2,VLOOKUP($A26,'Proforma AR4'!$C$5:$D$19,2,FALSE),"")</f>
        <v/>
      </c>
      <c r="O26" s="62"/>
      <c r="P26" s="62"/>
      <c r="Q26" s="62"/>
      <c r="R26" s="62"/>
    </row>
    <row r="27" spans="1:18" ht="15">
      <c r="A27" s="13" t="s">
        <v>354</v>
      </c>
      <c r="B27" s="126" t="s">
        <v>340</v>
      </c>
      <c r="C27" s="127" t="str">
        <f>IF($B$2=$C$2,VLOOKUP($A27,'Proforma AR4'!$C$5:$D$19,2,FALSE),"")</f>
        <v/>
      </c>
      <c r="D27" s="127">
        <f>IF($B$2=$D$2,VLOOKUP($A27,'Proforma AR4'!$C$5:$D$19,2,FALSE),"")</f>
        <v>0</v>
      </c>
      <c r="E27" s="127" t="str">
        <f>IF($B$2=$E$2,VLOOKUP($A27,'Proforma AR4'!$C$5:$D$19,2,FALSE),"")</f>
        <v/>
      </c>
      <c r="F27" s="127" t="str">
        <f>IF($B$2=$F$2,VLOOKUP($A27,'Proforma AR4'!$C$5:$D$19,2,FALSE),"")</f>
        <v/>
      </c>
      <c r="G27" s="127" t="str">
        <f>IF($B$2=$G$2,VLOOKUP($A27,'Proforma AR4'!$C$5:$D$19,2,FALSE),"")</f>
        <v/>
      </c>
      <c r="H27" s="127" t="str">
        <f>IF($B$2=$H$2,VLOOKUP($A27,'Proforma AR4'!$C$5:$D$19,2,FALSE),"")</f>
        <v/>
      </c>
      <c r="I27" s="127" t="str">
        <f>IF($B$2=$I$2,VLOOKUP($A27,'Proforma AR4'!$C$5:$D$19,2,FALSE),"")</f>
        <v/>
      </c>
      <c r="J27" s="127" t="str">
        <f>IF($B$2=$J$2,VLOOKUP($A27,'Proforma AR4'!$C$5:$D$19,2,FALSE),"")</f>
        <v/>
      </c>
      <c r="K27" s="127" t="str">
        <f>IF($B$2=$K$2,VLOOKUP($A27,'Proforma AR4'!$C$5:$D$19,2,FALSE),"")</f>
        <v/>
      </c>
      <c r="L27" s="127" t="str">
        <f>IF($B$2=$L$2,VLOOKUP($A27,'Proforma AR4'!$C$5:$D$19,2,FALSE),"")</f>
        <v/>
      </c>
      <c r="O27" s="62"/>
      <c r="P27" s="62"/>
      <c r="Q27" s="62"/>
      <c r="R27" s="62"/>
    </row>
    <row r="28" spans="1:18" ht="15">
      <c r="A28" s="13" t="s">
        <v>355</v>
      </c>
      <c r="B28" s="126" t="s">
        <v>340</v>
      </c>
      <c r="C28" s="127" t="str">
        <f>IF($B$2=$C$2,VLOOKUP($A28,'Proforma AR4'!$C$5:$D$19,2,FALSE),"")</f>
        <v/>
      </c>
      <c r="D28" s="127">
        <f>IF($B$2=$D$2,VLOOKUP($A28,'Proforma AR4'!$C$5:$D$19,2,FALSE),"")</f>
        <v>0</v>
      </c>
      <c r="E28" s="127" t="str">
        <f>IF($B$2=$E$2,VLOOKUP($A28,'Proforma AR4'!$C$5:$D$19,2,FALSE),"")</f>
        <v/>
      </c>
      <c r="F28" s="127" t="str">
        <f>IF($B$2=$F$2,VLOOKUP($A28,'Proforma AR4'!$C$5:$D$19,2,FALSE),"")</f>
        <v/>
      </c>
      <c r="G28" s="127" t="str">
        <f>IF($B$2=$G$2,VLOOKUP($A28,'Proforma AR4'!$C$5:$D$19,2,FALSE),"")</f>
        <v/>
      </c>
      <c r="H28" s="127" t="str">
        <f>IF($B$2=$H$2,VLOOKUP($A28,'Proforma AR4'!$C$5:$D$19,2,FALSE),"")</f>
        <v/>
      </c>
      <c r="I28" s="127" t="str">
        <f>IF($B$2=$I$2,VLOOKUP($A28,'Proforma AR4'!$C$5:$D$19,2,FALSE),"")</f>
        <v/>
      </c>
      <c r="J28" s="127" t="str">
        <f>IF($B$2=$J$2,VLOOKUP($A28,'Proforma AR4'!$C$5:$D$19,2,FALSE),"")</f>
        <v/>
      </c>
      <c r="K28" s="127" t="str">
        <f>IF($B$2=$K$2,VLOOKUP($A28,'Proforma AR4'!$C$5:$D$19,2,FALSE),"")</f>
        <v/>
      </c>
      <c r="L28" s="127" t="str">
        <f>IF($B$2=$L$2,VLOOKUP($A28,'Proforma AR4'!$C$5:$D$19,2,FALSE),"")</f>
        <v/>
      </c>
      <c r="O28" s="62"/>
      <c r="P28" s="62"/>
      <c r="Q28" s="62"/>
      <c r="R28" s="62"/>
    </row>
    <row r="29" spans="1:18" ht="15">
      <c r="A29" s="13" t="s">
        <v>356</v>
      </c>
      <c r="B29" s="126" t="s">
        <v>340</v>
      </c>
      <c r="C29" s="127" t="str">
        <f>IF($B$2=$C$2,VLOOKUP($A29,'Proforma AR4'!$C$5:$D$19,2,FALSE),"")</f>
        <v/>
      </c>
      <c r="D29" s="127">
        <f>IF($B$2=$D$2,VLOOKUP($A29,'Proforma AR4'!$C$5:$D$19,2,FALSE),"")</f>
        <v>0</v>
      </c>
      <c r="E29" s="127" t="str">
        <f>IF($B$2=$E$2,VLOOKUP($A29,'Proforma AR4'!$C$5:$D$19,2,FALSE),"")</f>
        <v/>
      </c>
      <c r="F29" s="127" t="str">
        <f>IF($B$2=$F$2,VLOOKUP($A29,'Proforma AR4'!$C$5:$D$19,2,FALSE),"")</f>
        <v/>
      </c>
      <c r="G29" s="127" t="str">
        <f>IF($B$2=$G$2,VLOOKUP($A29,'Proforma AR4'!$C$5:$D$19,2,FALSE),"")</f>
        <v/>
      </c>
      <c r="H29" s="127" t="str">
        <f>IF($B$2=$H$2,VLOOKUP($A29,'Proforma AR4'!$C$5:$D$19,2,FALSE),"")</f>
        <v/>
      </c>
      <c r="I29" s="127" t="str">
        <f>IF($B$2=$I$2,VLOOKUP($A29,'Proforma AR4'!$C$5:$D$19,2,FALSE),"")</f>
        <v/>
      </c>
      <c r="J29" s="127" t="str">
        <f>IF($B$2=$J$2,VLOOKUP($A29,'Proforma AR4'!$C$5:$D$19,2,FALSE),"")</f>
        <v/>
      </c>
      <c r="K29" s="127" t="str">
        <f>IF($B$2=$K$2,VLOOKUP($A29,'Proforma AR4'!$C$5:$D$19,2,FALSE),"")</f>
        <v/>
      </c>
      <c r="L29" s="127" t="str">
        <f>IF($B$2=$L$2,VLOOKUP($A29,'Proforma AR4'!$C$5:$D$19,2,FALSE),"")</f>
        <v/>
      </c>
      <c r="O29" s="62"/>
      <c r="P29" s="62"/>
      <c r="Q29" s="62"/>
      <c r="R29" s="62"/>
    </row>
    <row r="30" spans="1:18" ht="15">
      <c r="A30" s="13" t="s">
        <v>357</v>
      </c>
      <c r="B30" s="126" t="s">
        <v>340</v>
      </c>
      <c r="C30" s="127" t="str">
        <f>IF($B$2=$C$2,VLOOKUP($A30,'Proforma AR4'!$C$5:$D$19,2,FALSE),"")</f>
        <v/>
      </c>
      <c r="D30" s="127">
        <f>IF($B$2=$D$2,VLOOKUP($A30,'Proforma AR4'!$C$5:$D$19,2,FALSE),"")</f>
        <v>0</v>
      </c>
      <c r="E30" s="127" t="str">
        <f>IF($B$2=$E$2,VLOOKUP($A30,'Proforma AR4'!$C$5:$D$19,2,FALSE),"")</f>
        <v/>
      </c>
      <c r="F30" s="127" t="str">
        <f>IF($B$2=$F$2,VLOOKUP($A30,'Proforma AR4'!$C$5:$D$19,2,FALSE),"")</f>
        <v/>
      </c>
      <c r="G30" s="127" t="str">
        <f>IF($B$2=$G$2,VLOOKUP($A30,'Proforma AR4'!$C$5:$D$19,2,FALSE),"")</f>
        <v/>
      </c>
      <c r="H30" s="127" t="str">
        <f>IF($B$2=$H$2,VLOOKUP($A30,'Proforma AR4'!$C$5:$D$19,2,FALSE),"")</f>
        <v/>
      </c>
      <c r="I30" s="127" t="str">
        <f>IF($B$2=$I$2,VLOOKUP($A30,'Proforma AR4'!$C$5:$D$19,2,FALSE),"")</f>
        <v/>
      </c>
      <c r="J30" s="127" t="str">
        <f>IF($B$2=$J$2,VLOOKUP($A30,'Proforma AR4'!$C$5:$D$19,2,FALSE),"")</f>
        <v/>
      </c>
      <c r="K30" s="127" t="str">
        <f>IF($B$2=$K$2,VLOOKUP($A30,'Proforma AR4'!$C$5:$D$19,2,FALSE),"")</f>
        <v/>
      </c>
      <c r="L30" s="127" t="str">
        <f>IF($B$2=$L$2,VLOOKUP($A30,'Proforma AR4'!$C$5:$D$19,2,FALSE),"")</f>
        <v/>
      </c>
      <c r="O30" s="62"/>
      <c r="P30" s="62"/>
      <c r="Q30" s="62"/>
      <c r="R30" s="62"/>
    </row>
    <row r="31" spans="1:18" ht="15">
      <c r="A31" s="13" t="s">
        <v>358</v>
      </c>
      <c r="B31" s="126" t="s">
        <v>340</v>
      </c>
      <c r="C31" s="127" t="str">
        <f>IF($B$2=$C$2,VLOOKUP($A31,'Proforma AR4'!$C$5:$D$19,2,FALSE),"")</f>
        <v/>
      </c>
      <c r="D31" s="127">
        <f>IF($B$2=$D$2,VLOOKUP($A31,'Proforma AR4'!$C$5:$D$19,2,FALSE),"")</f>
        <v>0</v>
      </c>
      <c r="E31" s="127" t="str">
        <f>IF($B$2=$E$2,VLOOKUP($A31,'Proforma AR4'!$C$5:$D$19,2,FALSE),"")</f>
        <v/>
      </c>
      <c r="F31" s="127" t="str">
        <f>IF($B$2=$F$2,VLOOKUP($A31,'Proforma AR4'!$C$5:$D$19,2,FALSE),"")</f>
        <v/>
      </c>
      <c r="G31" s="127" t="str">
        <f>IF($B$2=$G$2,VLOOKUP($A31,'Proforma AR4'!$C$5:$D$19,2,FALSE),"")</f>
        <v/>
      </c>
      <c r="H31" s="127" t="str">
        <f>IF($B$2=$H$2,VLOOKUP($A31,'Proforma AR4'!$C$5:$D$19,2,FALSE),"")</f>
        <v/>
      </c>
      <c r="I31" s="127" t="str">
        <f>IF($B$2=$I$2,VLOOKUP($A31,'Proforma AR4'!$C$5:$D$19,2,FALSE),"")</f>
        <v/>
      </c>
      <c r="J31" s="127" t="str">
        <f>IF($B$2=$J$2,VLOOKUP($A31,'Proforma AR4'!$C$5:$D$19,2,FALSE),"")</f>
        <v/>
      </c>
      <c r="K31" s="127" t="str">
        <f>IF($B$2=$K$2,VLOOKUP($A31,'Proforma AR4'!$C$5:$D$19,2,FALSE),"")</f>
        <v/>
      </c>
      <c r="L31" s="127" t="str">
        <f>IF($B$2=$L$2,VLOOKUP($A31,'Proforma AR4'!$C$5:$D$19,2,FALSE),"")</f>
        <v/>
      </c>
      <c r="O31" s="62"/>
      <c r="P31" s="62"/>
      <c r="Q31" s="62"/>
      <c r="R31" s="62"/>
    </row>
    <row r="32" spans="1:18" ht="15">
      <c r="A32" s="13" t="s">
        <v>359</v>
      </c>
      <c r="B32" s="126" t="s">
        <v>340</v>
      </c>
      <c r="C32" s="127" t="str">
        <f>IF($B$2=$C$2,VLOOKUP($A32,'Proforma AR4'!$C$5:$D$19,2,FALSE),"")</f>
        <v/>
      </c>
      <c r="D32" s="127">
        <f>IF($B$2=$D$2,VLOOKUP($A32,'Proforma AR4'!$C$5:$D$19,2,FALSE),"")</f>
        <v>0</v>
      </c>
      <c r="E32" s="127" t="str">
        <f>IF($B$2=$E$2,VLOOKUP($A32,'Proforma AR4'!$C$5:$D$19,2,FALSE),"")</f>
        <v/>
      </c>
      <c r="F32" s="127" t="str">
        <f>IF($B$2=$F$2,VLOOKUP($A32,'Proforma AR4'!$C$5:$D$19,2,FALSE),"")</f>
        <v/>
      </c>
      <c r="G32" s="127" t="str">
        <f>IF($B$2=$G$2,VLOOKUP($A32,'Proforma AR4'!$C$5:$D$19,2,FALSE),"")</f>
        <v/>
      </c>
      <c r="H32" s="127" t="str">
        <f>IF($B$2=$H$2,VLOOKUP($A32,'Proforma AR4'!$C$5:$D$19,2,FALSE),"")</f>
        <v/>
      </c>
      <c r="I32" s="127" t="str">
        <f>IF($B$2=$I$2,VLOOKUP($A32,'Proforma AR4'!$C$5:$D$19,2,FALSE),"")</f>
        <v/>
      </c>
      <c r="J32" s="127" t="str">
        <f>IF($B$2=$J$2,VLOOKUP($A32,'Proforma AR4'!$C$5:$D$19,2,FALSE),"")</f>
        <v/>
      </c>
      <c r="K32" s="127" t="str">
        <f>IF($B$2=$K$2,VLOOKUP($A32,'Proforma AR4'!$C$5:$D$19,2,FALSE),"")</f>
        <v/>
      </c>
      <c r="L32" s="127" t="str">
        <f>IF($B$2=$L$2,VLOOKUP($A32,'Proforma AR4'!$C$5:$D$19,2,FALSE),"")</f>
        <v/>
      </c>
      <c r="O32" s="62"/>
      <c r="P32" s="62"/>
      <c r="Q32" s="62"/>
      <c r="R32" s="62"/>
    </row>
    <row r="33" spans="1:18" ht="15">
      <c r="A33" s="13" t="s">
        <v>360</v>
      </c>
      <c r="B33" s="126" t="s">
        <v>340</v>
      </c>
      <c r="C33" s="127" t="str">
        <f>IF($B$2=$C$2,VLOOKUP($A33,'Proforma AR4'!$C$5:$D$19,2,FALSE),"")</f>
        <v/>
      </c>
      <c r="D33" s="127">
        <f>IF($B$2=$D$2,VLOOKUP($A33,'Proforma AR4'!$C$5:$D$19,2,FALSE),"")</f>
        <v>0</v>
      </c>
      <c r="E33" s="127" t="str">
        <f>IF($B$2=$E$2,VLOOKUP($A33,'Proforma AR4'!$C$5:$D$19,2,FALSE),"")</f>
        <v/>
      </c>
      <c r="F33" s="127" t="str">
        <f>IF($B$2=$F$2,VLOOKUP($A33,'Proforma AR4'!$C$5:$D$19,2,FALSE),"")</f>
        <v/>
      </c>
      <c r="G33" s="127" t="str">
        <f>IF($B$2=$G$2,VLOOKUP($A33,'Proforma AR4'!$C$5:$D$19,2,FALSE),"")</f>
        <v/>
      </c>
      <c r="H33" s="127" t="str">
        <f>IF($B$2=$H$2,VLOOKUP($A33,'Proforma AR4'!$C$5:$D$19,2,FALSE),"")</f>
        <v/>
      </c>
      <c r="I33" s="127" t="str">
        <f>IF($B$2=$I$2,VLOOKUP($A33,'Proforma AR4'!$C$5:$D$19,2,FALSE),"")</f>
        <v/>
      </c>
      <c r="J33" s="127" t="str">
        <f>IF($B$2=$J$2,VLOOKUP($A33,'Proforma AR4'!$C$5:$D$19,2,FALSE),"")</f>
        <v/>
      </c>
      <c r="K33" s="127" t="str">
        <f>IF($B$2=$K$2,VLOOKUP($A33,'Proforma AR4'!$C$5:$D$19,2,FALSE),"")</f>
        <v/>
      </c>
      <c r="L33" s="127" t="str">
        <f>IF($B$2=$L$2,VLOOKUP($A33,'Proforma AR4'!$C$5:$D$19,2,FALSE),"")</f>
        <v/>
      </c>
      <c r="O33" s="62"/>
      <c r="P33" s="62"/>
      <c r="Q33" s="62"/>
      <c r="R33" s="62"/>
    </row>
  </sheetData>
  <sheetProtection algorithmName="SHA-512" hashValue="mGjdHhNU8vUkBZOG4schrHX1YnRvoilFaRM8jTo7GJpLvqEhHKujfkrcAvipzDwnO2sHihem2g1ChQi6A4s12A==" saltValue="NwiojqdoYGcjEilPwXfv5w==" spinCount="100000" sheet="1"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B1271-5442-42E3-A493-5CC6391FD25F}">
  <sheetPr>
    <tabColor rgb="FFC0DCE7"/>
    <pageSetUpPr fitToPage="1"/>
  </sheetPr>
  <dimension ref="A1:S123"/>
  <sheetViews>
    <sheetView showGridLines="0" workbookViewId="0" topLeftCell="A1">
      <pane xSplit="2" ySplit="3" topLeftCell="C4" activePane="bottomRight" state="frozen"/>
      <selection pane="topRight" activeCell="C1" sqref="C1"/>
      <selection pane="bottomLeft" activeCell="A3" sqref="A3"/>
      <selection pane="bottomRight" activeCell="D92" sqref="D92"/>
    </sheetView>
  </sheetViews>
  <sheetFormatPr defaultColWidth="9.28125" defaultRowHeight="15"/>
  <cols>
    <col min="1" max="1" width="15.28125" style="57" customWidth="1"/>
    <col min="2" max="2" width="60.00390625" style="68" customWidth="1"/>
    <col min="3" max="3" width="50.421875" style="68" customWidth="1"/>
    <col min="4" max="4" width="12.421875" style="174" customWidth="1"/>
    <col min="5" max="5" width="13.00390625" style="173" customWidth="1"/>
    <col min="6" max="13" width="12.421875" style="173" customWidth="1"/>
    <col min="14" max="16384" width="9.28125" style="57" customWidth="1"/>
  </cols>
  <sheetData>
    <row r="1" ht="15">
      <c r="A1" s="81" t="str">
        <f>+'Proforma AR5'!B2</f>
        <v>Proforma AR5 – Material service issues</v>
      </c>
    </row>
    <row r="2" spans="1:13" ht="15">
      <c r="A2" s="175" t="s">
        <v>8</v>
      </c>
      <c r="B2" s="176">
        <f>'Proforma AR1'!E3</f>
        <v>45078</v>
      </c>
      <c r="C2" s="176"/>
      <c r="D2" s="177">
        <v>44713</v>
      </c>
      <c r="E2" s="178">
        <v>45078</v>
      </c>
      <c r="F2" s="178">
        <v>45444</v>
      </c>
      <c r="G2" s="178">
        <v>45809</v>
      </c>
      <c r="H2" s="178">
        <v>46174</v>
      </c>
      <c r="I2" s="178">
        <v>46539</v>
      </c>
      <c r="J2" s="178">
        <v>46905</v>
      </c>
      <c r="K2" s="178">
        <v>47270</v>
      </c>
      <c r="L2" s="178">
        <v>47635</v>
      </c>
      <c r="M2" s="179">
        <v>48000</v>
      </c>
    </row>
    <row r="3" spans="1:13" s="62" customFormat="1" ht="27.75" customHeight="1">
      <c r="A3" s="180" t="s">
        <v>0</v>
      </c>
      <c r="B3" s="181" t="s">
        <v>129</v>
      </c>
      <c r="C3" s="181" t="s">
        <v>205</v>
      </c>
      <c r="D3" s="181" t="s">
        <v>9</v>
      </c>
      <c r="E3" s="181" t="s">
        <v>10</v>
      </c>
      <c r="F3" s="181" t="s">
        <v>11</v>
      </c>
      <c r="G3" s="182" t="s">
        <v>12</v>
      </c>
      <c r="H3" s="182" t="s">
        <v>13</v>
      </c>
      <c r="I3" s="182" t="s">
        <v>14</v>
      </c>
      <c r="J3" s="182" t="s">
        <v>15</v>
      </c>
      <c r="K3" s="182" t="s">
        <v>16</v>
      </c>
      <c r="L3" s="182" t="s">
        <v>17</v>
      </c>
      <c r="M3" s="182" t="s">
        <v>18</v>
      </c>
    </row>
    <row r="4" spans="1:19" ht="17.25" customHeight="1">
      <c r="A4" s="183" t="s">
        <v>178</v>
      </c>
      <c r="B4" s="184" t="s">
        <v>55</v>
      </c>
      <c r="C4" s="184" t="s">
        <v>189</v>
      </c>
      <c r="D4" s="185" t="str">
        <f>IF($B$2=D$2,VLOOKUP($A4,'Proforma AR5'!$A$5:$W$10,3,FALSE),"")</f>
        <v/>
      </c>
      <c r="E4" s="186">
        <f>IF($B$2=E$2,VLOOKUP($A4,'Proforma AR5'!$A$5:$L$10,3,FALSE),"")</f>
        <v>0</v>
      </c>
      <c r="F4" s="186" t="str">
        <f>IF($B$2=F$2,VLOOKUP($A4,'Proforma AR5'!$A$5:$L$10,3,FALSE),"")</f>
        <v/>
      </c>
      <c r="G4" s="186" t="str">
        <f>IF($B$2=G$2,VLOOKUP($A4,'Proforma AR5'!$A$5:$L$10,3,FALSE),"")</f>
        <v/>
      </c>
      <c r="H4" s="186" t="str">
        <f>IF($B$2=H$2,VLOOKUP($A4,'Proforma AR5'!$A$5:$L$10,3,FALSE),"")</f>
        <v/>
      </c>
      <c r="I4" s="186" t="str">
        <f>IF($B$2=I$2,VLOOKUP($A4,'Proforma AR5'!$A$5:$L$10,3,FALSE),"")</f>
        <v/>
      </c>
      <c r="J4" s="186" t="str">
        <f>IF($B$2=J$2,VLOOKUP($A4,'Proforma AR5'!$A$5:$L$10,3,FALSE),"")</f>
        <v/>
      </c>
      <c r="K4" s="186" t="str">
        <f>IF($B$2=K$2,VLOOKUP($A4,'Proforma AR5'!$A$5:$L$10,3,FALSE),"")</f>
        <v/>
      </c>
      <c r="L4" s="186" t="str">
        <f>IF($B$2=L$2,VLOOKUP($A4,'Proforma AR5'!$A$5:$L$10,3,FALSE),"")</f>
        <v/>
      </c>
      <c r="M4" s="186" t="str">
        <f>IF($B$2=M$2,VLOOKUP($A4,'Proforma AR5'!$A$5:$L$10,3,FALSE),"")</f>
        <v/>
      </c>
      <c r="O4" s="62"/>
      <c r="P4" s="62"/>
      <c r="Q4" s="62"/>
      <c r="R4" s="62"/>
      <c r="S4" s="62"/>
    </row>
    <row r="5" spans="1:19" ht="17.25" customHeight="1">
      <c r="A5" s="183" t="s">
        <v>177</v>
      </c>
      <c r="B5" s="184" t="s">
        <v>38</v>
      </c>
      <c r="C5" s="184" t="s">
        <v>189</v>
      </c>
      <c r="D5" s="185" t="str">
        <f>IF($B$2=D$2,VLOOKUP($A5,'Proforma AR5'!$A$5:$W$10,3,FALSE),"")</f>
        <v/>
      </c>
      <c r="E5" s="186">
        <f>IF($B$2=E$2,VLOOKUP($A5,'Proforma AR5'!$A$5:$L$10,3,FALSE),"")</f>
        <v>0</v>
      </c>
      <c r="F5" s="186" t="str">
        <f>IF($B$2=F$2,VLOOKUP($A5,'Proforma AR5'!$A$5:$L$10,3,FALSE),"")</f>
        <v/>
      </c>
      <c r="G5" s="186" t="str">
        <f>IF($B$2=G$2,VLOOKUP($A5,'Proforma AR5'!$A$5:$L$10,3,FALSE),"")</f>
        <v/>
      </c>
      <c r="H5" s="186" t="str">
        <f>IF($B$2=H$2,VLOOKUP($A5,'Proforma AR5'!$A$5:$L$10,3,FALSE),"")</f>
        <v/>
      </c>
      <c r="I5" s="186" t="str">
        <f>IF($B$2=I$2,VLOOKUP($A5,'Proforma AR5'!$A$5:$L$10,3,FALSE),"")</f>
        <v/>
      </c>
      <c r="J5" s="186" t="str">
        <f>IF($B$2=J$2,VLOOKUP($A5,'Proforma AR5'!$A$5:$L$10,3,FALSE),"")</f>
        <v/>
      </c>
      <c r="K5" s="186" t="str">
        <f>IF($B$2=K$2,VLOOKUP($A5,'Proforma AR5'!$A$5:$L$10,3,FALSE),"")</f>
        <v/>
      </c>
      <c r="L5" s="186" t="str">
        <f>IF($B$2=L$2,VLOOKUP($A5,'Proforma AR5'!$A$5:$L$10,3,FALSE),"")</f>
        <v/>
      </c>
      <c r="M5" s="186" t="str">
        <f>IF($B$2=M$2,VLOOKUP($A5,'Proforma AR5'!$A$5:$L$10,3,FALSE),"")</f>
        <v/>
      </c>
      <c r="P5" s="62"/>
      <c r="Q5" s="62"/>
      <c r="R5" s="62"/>
      <c r="S5" s="62"/>
    </row>
    <row r="6" spans="1:19" ht="17.25" customHeight="1">
      <c r="A6" s="183" t="s">
        <v>179</v>
      </c>
      <c r="B6" s="184" t="s">
        <v>39</v>
      </c>
      <c r="C6" s="184" t="s">
        <v>189</v>
      </c>
      <c r="D6" s="185" t="str">
        <f>IF($B$2=D$2,VLOOKUP($A6,'Proforma AR5'!$A$5:$W$10,3,FALSE),"")</f>
        <v/>
      </c>
      <c r="E6" s="186">
        <f>IF($B$2=E$2,VLOOKUP($A6,'Proforma AR5'!$A$5:$L$10,3,FALSE),"")</f>
        <v>0</v>
      </c>
      <c r="F6" s="186" t="str">
        <f>IF($B$2=F$2,VLOOKUP($A6,'Proforma AR5'!$A$5:$L$10,3,FALSE),"")</f>
        <v/>
      </c>
      <c r="G6" s="186" t="str">
        <f>IF($B$2=G$2,VLOOKUP($A6,'Proforma AR5'!$A$5:$L$10,3,FALSE),"")</f>
        <v/>
      </c>
      <c r="H6" s="186" t="str">
        <f>IF($B$2=H$2,VLOOKUP($A6,'Proforma AR5'!$A$5:$L$10,3,FALSE),"")</f>
        <v/>
      </c>
      <c r="I6" s="186" t="str">
        <f>IF($B$2=I$2,VLOOKUP($A6,'Proforma AR5'!$A$5:$L$10,3,FALSE),"")</f>
        <v/>
      </c>
      <c r="J6" s="186" t="str">
        <f>IF($B$2=J$2,VLOOKUP($A6,'Proforma AR5'!$A$5:$L$10,3,FALSE),"")</f>
        <v/>
      </c>
      <c r="K6" s="186" t="str">
        <f>IF($B$2=K$2,VLOOKUP($A6,'Proforma AR5'!$A$5:$L$10,3,FALSE),"")</f>
        <v/>
      </c>
      <c r="L6" s="186" t="str">
        <f>IF($B$2=L$2,VLOOKUP($A6,'Proforma AR5'!$A$5:$L$10,3,FALSE),"")</f>
        <v/>
      </c>
      <c r="M6" s="186" t="str">
        <f>IF($B$2=M$2,VLOOKUP($A6,'Proforma AR5'!$A$5:$L$10,3,FALSE),"")</f>
        <v/>
      </c>
      <c r="P6" s="62"/>
      <c r="Q6" s="62"/>
      <c r="R6" s="62"/>
      <c r="S6" s="62"/>
    </row>
    <row r="7" spans="1:19" ht="17.25" customHeight="1">
      <c r="A7" s="183" t="s">
        <v>180</v>
      </c>
      <c r="B7" s="184" t="s">
        <v>40</v>
      </c>
      <c r="C7" s="184" t="s">
        <v>189</v>
      </c>
      <c r="D7" s="185" t="str">
        <f>IF($B$2=D$2,VLOOKUP($A7,'Proforma AR5'!$A$5:$W$10,3,FALSE),"")</f>
        <v/>
      </c>
      <c r="E7" s="186">
        <f>IF($B$2=E$2,VLOOKUP($A7,'Proforma AR5'!$A$5:$L$10,3,FALSE),"")</f>
        <v>0</v>
      </c>
      <c r="F7" s="186" t="str">
        <f>IF($B$2=F$2,VLOOKUP($A7,'Proforma AR5'!$A$5:$L$10,3,FALSE),"")</f>
        <v/>
      </c>
      <c r="G7" s="186" t="str">
        <f>IF($B$2=G$2,VLOOKUP($A7,'Proforma AR5'!$A$5:$L$10,3,FALSE),"")</f>
        <v/>
      </c>
      <c r="H7" s="186" t="str">
        <f>IF($B$2=H$2,VLOOKUP($A7,'Proforma AR5'!$A$5:$L$10,3,FALSE),"")</f>
        <v/>
      </c>
      <c r="I7" s="186" t="str">
        <f>IF($B$2=I$2,VLOOKUP($A7,'Proforma AR5'!$A$5:$L$10,3,FALSE),"")</f>
        <v/>
      </c>
      <c r="J7" s="186" t="str">
        <f>IF($B$2=J$2,VLOOKUP($A7,'Proforma AR5'!$A$5:$L$10,3,FALSE),"")</f>
        <v/>
      </c>
      <c r="K7" s="186" t="str">
        <f>IF($B$2=K$2,VLOOKUP($A7,'Proforma AR5'!$A$5:$L$10,3,FALSE),"")</f>
        <v/>
      </c>
      <c r="L7" s="186" t="str">
        <f>IF($B$2=L$2,VLOOKUP($A7,'Proforma AR5'!$A$5:$L$10,3,FALSE),"")</f>
        <v/>
      </c>
      <c r="M7" s="186" t="str">
        <f>IF($B$2=M$2,VLOOKUP($A7,'Proforma AR5'!$A$5:$L$10,3,FALSE),"")</f>
        <v/>
      </c>
      <c r="P7" s="62"/>
      <c r="Q7" s="62"/>
      <c r="R7" s="62"/>
      <c r="S7" s="62"/>
    </row>
    <row r="8" spans="1:19" ht="17.25" customHeight="1">
      <c r="A8" s="183" t="s">
        <v>181</v>
      </c>
      <c r="B8" s="184" t="s">
        <v>41</v>
      </c>
      <c r="C8" s="184" t="s">
        <v>189</v>
      </c>
      <c r="D8" s="185" t="str">
        <f>IF($B$2=D$2,VLOOKUP($A8,'Proforma AR5'!$A$5:$W$10,3,FALSE),"")</f>
        <v/>
      </c>
      <c r="E8" s="186">
        <f>IF($B$2=E$2,VLOOKUP($A8,'Proforma AR5'!$A$5:$L$10,3,FALSE),"")</f>
        <v>0</v>
      </c>
      <c r="F8" s="186" t="str">
        <f>IF($B$2=F$2,VLOOKUP($A8,'Proforma AR5'!$A$5:$L$10,3,FALSE),"")</f>
        <v/>
      </c>
      <c r="G8" s="186" t="str">
        <f>IF($B$2=G$2,VLOOKUP($A8,'Proforma AR5'!$A$5:$L$10,3,FALSE),"")</f>
        <v/>
      </c>
      <c r="H8" s="186" t="str">
        <f>IF($B$2=H$2,VLOOKUP($A8,'Proforma AR5'!$A$5:$L$10,3,FALSE),"")</f>
        <v/>
      </c>
      <c r="I8" s="186" t="str">
        <f>IF($B$2=I$2,VLOOKUP($A8,'Proforma AR5'!$A$5:$L$10,3,FALSE),"")</f>
        <v/>
      </c>
      <c r="J8" s="186" t="str">
        <f>IF($B$2=J$2,VLOOKUP($A8,'Proforma AR5'!$A$5:$L$10,3,FALSE),"")</f>
        <v/>
      </c>
      <c r="K8" s="186" t="str">
        <f>IF($B$2=K$2,VLOOKUP($A8,'Proforma AR5'!$A$5:$L$10,3,FALSE),"")</f>
        <v/>
      </c>
      <c r="L8" s="186" t="str">
        <f>IF($B$2=L$2,VLOOKUP($A8,'Proforma AR5'!$A$5:$L$10,3,FALSE),"")</f>
        <v/>
      </c>
      <c r="M8" s="186" t="str">
        <f>IF($B$2=M$2,VLOOKUP($A8,'Proforma AR5'!$A$5:$L$10,3,FALSE),"")</f>
        <v/>
      </c>
      <c r="P8" s="62"/>
      <c r="Q8" s="62"/>
      <c r="R8" s="62"/>
      <c r="S8" s="62"/>
    </row>
    <row r="9" spans="1:13" ht="17.25" customHeight="1">
      <c r="A9" s="187" t="s">
        <v>182</v>
      </c>
      <c r="B9" s="188" t="s">
        <v>42</v>
      </c>
      <c r="C9" s="188" t="s">
        <v>189</v>
      </c>
      <c r="D9" s="189" t="str">
        <f>IF($B$2=D$2,VLOOKUP($A9,'Proforma AR5'!$A$5:$W$10,3,FALSE),"")</f>
        <v/>
      </c>
      <c r="E9" s="190">
        <f>IF($B$2=E$2,VLOOKUP($A9,'Proforma AR5'!$A$5:$L$10,3,FALSE),"")</f>
        <v>0</v>
      </c>
      <c r="F9" s="190" t="str">
        <f>IF($B$2=F$2,VLOOKUP($A9,'Proforma AR5'!$A$5:$L$10,3,FALSE),"")</f>
        <v/>
      </c>
      <c r="G9" s="190" t="str">
        <f>IF($B$2=G$2,VLOOKUP($A9,'Proforma AR5'!$A$5:$L$10,3,FALSE),"")</f>
        <v/>
      </c>
      <c r="H9" s="190" t="str">
        <f>IF($B$2=H$2,VLOOKUP($A9,'Proforma AR5'!$A$5:$L$10,3,FALSE),"")</f>
        <v/>
      </c>
      <c r="I9" s="190" t="str">
        <f>IF($B$2=I$2,VLOOKUP($A9,'Proforma AR5'!$A$5:$L$10,3,FALSE),"")</f>
        <v/>
      </c>
      <c r="J9" s="190" t="str">
        <f>IF($B$2=J$2,VLOOKUP($A9,'Proforma AR5'!$A$5:$L$10,3,FALSE),"")</f>
        <v/>
      </c>
      <c r="K9" s="190" t="str">
        <f>IF($B$2=K$2,VLOOKUP($A9,'Proforma AR5'!$A$5:$L$10,3,FALSE),"")</f>
        <v/>
      </c>
      <c r="L9" s="190" t="str">
        <f>IF($B$2=L$2,VLOOKUP($A9,'Proforma AR5'!$A$5:$L$10,3,FALSE),"")</f>
        <v/>
      </c>
      <c r="M9" s="190" t="str">
        <f>IF($B$2=M$2,VLOOKUP($A9,'Proforma AR5'!$A$5:$L$10,3,FALSE),"")</f>
        <v/>
      </c>
    </row>
    <row r="10" spans="1:19" ht="17.25" customHeight="1">
      <c r="A10" s="183" t="s">
        <v>199</v>
      </c>
      <c r="B10" s="184" t="s">
        <v>55</v>
      </c>
      <c r="C10" s="184" t="s">
        <v>190</v>
      </c>
      <c r="D10" s="185" t="str">
        <f>IF($B$2=D$2,VLOOKUP($A4,'Proforma AR5'!$A$5:$W$10,4,FALSE),"")</f>
        <v/>
      </c>
      <c r="E10" s="186">
        <f>IF($B$2=E$2,VLOOKUP($A4,'Proforma AR5'!$A$5:$L$10,4,FALSE),"")</f>
        <v>0</v>
      </c>
      <c r="F10" s="186" t="str">
        <f>IF($B$2=F$2,VLOOKUP($A4,'Proforma AR5'!$A$5:$L$10,4,FALSE),"")</f>
        <v/>
      </c>
      <c r="G10" s="186" t="str">
        <f>IF($B$2=G$2,VLOOKUP($A4,'Proforma AR5'!$A$5:$L$10,4,FALSE),"")</f>
        <v/>
      </c>
      <c r="H10" s="186" t="str">
        <f>IF($B$2=H$2,VLOOKUP($A4,'Proforma AR5'!$A$5:$L$10,4,FALSE),"")</f>
        <v/>
      </c>
      <c r="I10" s="186" t="str">
        <f>IF($B$2=I$2,VLOOKUP($A4,'Proforma AR5'!$A$5:$L$10,4,FALSE),"")</f>
        <v/>
      </c>
      <c r="J10" s="186" t="str">
        <f>IF($B$2=J$2,VLOOKUP($A4,'Proforma AR5'!$A$5:$L$10,4,FALSE),"")</f>
        <v/>
      </c>
      <c r="K10" s="186" t="str">
        <f>IF($B$2=K$2,VLOOKUP($A4,'Proforma AR5'!$A$5:$L$10,4,FALSE),"")</f>
        <v/>
      </c>
      <c r="L10" s="186" t="str">
        <f>IF($B$2=L$2,VLOOKUP($A4,'Proforma AR5'!$A$5:$L$10,4,FALSE),"")</f>
        <v/>
      </c>
      <c r="M10" s="186" t="str">
        <f>IF($B$2=M$2,VLOOKUP($A4,'Proforma AR5'!$A$5:$L$10,4,FALSE),"")</f>
        <v/>
      </c>
      <c r="P10" s="62"/>
      <c r="Q10" s="62"/>
      <c r="R10" s="62"/>
      <c r="S10" s="62"/>
    </row>
    <row r="11" spans="1:19" ht="17.25" customHeight="1">
      <c r="A11" s="183" t="s">
        <v>200</v>
      </c>
      <c r="B11" s="184" t="s">
        <v>38</v>
      </c>
      <c r="C11" s="184" t="s">
        <v>190</v>
      </c>
      <c r="D11" s="185" t="str">
        <f>IF($B$2=D$2,VLOOKUP($A5,'Proforma AR5'!$A$5:$W$10,4,FALSE),"")</f>
        <v/>
      </c>
      <c r="E11" s="186">
        <f>IF($B$2=E$2,VLOOKUP($A5,'Proforma AR5'!$A$5:$L$10,4,FALSE),"")</f>
        <v>0</v>
      </c>
      <c r="F11" s="186" t="str">
        <f>IF($B$2=F$2,VLOOKUP($A5,'Proforma AR5'!$A$5:$L$10,4,FALSE),"")</f>
        <v/>
      </c>
      <c r="G11" s="186" t="str">
        <f>IF($B$2=G$2,VLOOKUP($A5,'Proforma AR5'!$A$5:$L$10,4,FALSE),"")</f>
        <v/>
      </c>
      <c r="H11" s="186" t="str">
        <f>IF($B$2=H$2,VLOOKUP($A5,'Proforma AR5'!$A$5:$L$10,4,FALSE),"")</f>
        <v/>
      </c>
      <c r="I11" s="186" t="str">
        <f>IF($B$2=I$2,VLOOKUP($A5,'Proforma AR5'!$A$5:$L$10,4,FALSE),"")</f>
        <v/>
      </c>
      <c r="J11" s="186" t="str">
        <f>IF($B$2=J$2,VLOOKUP($A5,'Proforma AR5'!$A$5:$L$10,4,FALSE),"")</f>
        <v/>
      </c>
      <c r="K11" s="186" t="str">
        <f>IF($B$2=K$2,VLOOKUP($A5,'Proforma AR5'!$A$5:$L$10,4,FALSE),"")</f>
        <v/>
      </c>
      <c r="L11" s="186" t="str">
        <f>IF($B$2=L$2,VLOOKUP($A5,'Proforma AR5'!$A$5:$L$10,4,FALSE),"")</f>
        <v/>
      </c>
      <c r="M11" s="186" t="str">
        <f>IF($B$2=M$2,VLOOKUP($A5,'Proforma AR5'!$A$5:$L$10,4,FALSE),"")</f>
        <v/>
      </c>
      <c r="P11" s="62"/>
      <c r="Q11" s="62"/>
      <c r="R11" s="62"/>
      <c r="S11" s="62"/>
    </row>
    <row r="12" spans="1:19" ht="17.25" customHeight="1">
      <c r="A12" s="183" t="s">
        <v>201</v>
      </c>
      <c r="B12" s="184" t="s">
        <v>39</v>
      </c>
      <c r="C12" s="184" t="s">
        <v>190</v>
      </c>
      <c r="D12" s="185" t="str">
        <f>IF($B$2=D$2,VLOOKUP($A6,'Proforma AR5'!$A$5:$W$10,4,FALSE),"")</f>
        <v/>
      </c>
      <c r="E12" s="186">
        <f>IF($B$2=E$2,VLOOKUP($A6,'Proforma AR5'!$A$5:$L$10,4,FALSE),"")</f>
        <v>0</v>
      </c>
      <c r="F12" s="186" t="str">
        <f>IF($B$2=F$2,VLOOKUP($A6,'Proforma AR5'!$A$5:$L$10,4,FALSE),"")</f>
        <v/>
      </c>
      <c r="G12" s="186" t="str">
        <f>IF($B$2=G$2,VLOOKUP($A6,'Proforma AR5'!$A$5:$L$10,4,FALSE),"")</f>
        <v/>
      </c>
      <c r="H12" s="186" t="str">
        <f>IF($B$2=H$2,VLOOKUP($A6,'Proforma AR5'!$A$5:$L$10,4,FALSE),"")</f>
        <v/>
      </c>
      <c r="I12" s="186" t="str">
        <f>IF($B$2=I$2,VLOOKUP($A6,'Proforma AR5'!$A$5:$L$10,4,FALSE),"")</f>
        <v/>
      </c>
      <c r="J12" s="186" t="str">
        <f>IF($B$2=J$2,VLOOKUP($A6,'Proforma AR5'!$A$5:$L$10,4,FALSE),"")</f>
        <v/>
      </c>
      <c r="K12" s="186" t="str">
        <f>IF($B$2=K$2,VLOOKUP($A6,'Proforma AR5'!$A$5:$L$10,4,FALSE),"")</f>
        <v/>
      </c>
      <c r="L12" s="186" t="str">
        <f>IF($B$2=L$2,VLOOKUP($A6,'Proforma AR5'!$A$5:$L$10,4,FALSE),"")</f>
        <v/>
      </c>
      <c r="M12" s="186" t="str">
        <f>IF($B$2=M$2,VLOOKUP($A6,'Proforma AR5'!$A$5:$L$10,4,FALSE),"")</f>
        <v/>
      </c>
      <c r="P12" s="62"/>
      <c r="Q12" s="62"/>
      <c r="R12" s="62"/>
      <c r="S12" s="62"/>
    </row>
    <row r="13" spans="1:19" ht="17.25" customHeight="1">
      <c r="A13" s="183" t="s">
        <v>202</v>
      </c>
      <c r="B13" s="184" t="s">
        <v>40</v>
      </c>
      <c r="C13" s="184" t="s">
        <v>190</v>
      </c>
      <c r="D13" s="185" t="str">
        <f>IF($B$2=D$2,VLOOKUP($A7,'Proforma AR5'!$A$5:$W$10,4,FALSE),"")</f>
        <v/>
      </c>
      <c r="E13" s="186">
        <f>IF($B$2=E$2,VLOOKUP($A7,'Proforma AR5'!$A$5:$L$10,4,FALSE),"")</f>
        <v>0</v>
      </c>
      <c r="F13" s="186" t="str">
        <f>IF($B$2=F$2,VLOOKUP($A7,'Proforma AR5'!$A$5:$L$10,4,FALSE),"")</f>
        <v/>
      </c>
      <c r="G13" s="186" t="str">
        <f>IF($B$2=G$2,VLOOKUP($A7,'Proforma AR5'!$A$5:$L$10,4,FALSE),"")</f>
        <v/>
      </c>
      <c r="H13" s="186" t="str">
        <f>IF($B$2=H$2,VLOOKUP($A7,'Proforma AR5'!$A$5:$L$10,4,FALSE),"")</f>
        <v/>
      </c>
      <c r="I13" s="186" t="str">
        <f>IF($B$2=I$2,VLOOKUP($A7,'Proforma AR5'!$A$5:$L$10,4,FALSE),"")</f>
        <v/>
      </c>
      <c r="J13" s="186" t="str">
        <f>IF($B$2=J$2,VLOOKUP($A7,'Proforma AR5'!$A$5:$L$10,4,FALSE),"")</f>
        <v/>
      </c>
      <c r="K13" s="186" t="str">
        <f>IF($B$2=K$2,VLOOKUP($A7,'Proforma AR5'!$A$5:$L$10,4,FALSE),"")</f>
        <v/>
      </c>
      <c r="L13" s="186" t="str">
        <f>IF($B$2=L$2,VLOOKUP($A7,'Proforma AR5'!$A$5:$L$10,4,FALSE),"")</f>
        <v/>
      </c>
      <c r="M13" s="186" t="str">
        <f>IF($B$2=M$2,VLOOKUP($A7,'Proforma AR5'!$A$5:$L$10,4,FALSE),"")</f>
        <v/>
      </c>
      <c r="P13" s="62"/>
      <c r="Q13" s="62"/>
      <c r="R13" s="62"/>
      <c r="S13" s="62"/>
    </row>
    <row r="14" spans="1:19" ht="17.25" customHeight="1">
      <c r="A14" s="183" t="s">
        <v>203</v>
      </c>
      <c r="B14" s="184" t="s">
        <v>41</v>
      </c>
      <c r="C14" s="184" t="s">
        <v>190</v>
      </c>
      <c r="D14" s="185" t="str">
        <f>IF($B$2=D$2,VLOOKUP($A8,'Proforma AR5'!$A$5:$W$10,4,FALSE),"")</f>
        <v/>
      </c>
      <c r="E14" s="186">
        <f>IF($B$2=E$2,VLOOKUP($A8,'Proforma AR5'!$A$5:$L$10,4,FALSE),"")</f>
        <v>0</v>
      </c>
      <c r="F14" s="186" t="str">
        <f>IF($B$2=F$2,VLOOKUP($A8,'Proforma AR5'!$A$5:$L$10,4,FALSE),"")</f>
        <v/>
      </c>
      <c r="G14" s="186" t="str">
        <f>IF($B$2=G$2,VLOOKUP($A8,'Proforma AR5'!$A$5:$L$10,4,FALSE),"")</f>
        <v/>
      </c>
      <c r="H14" s="186" t="str">
        <f>IF($B$2=H$2,VLOOKUP($A8,'Proforma AR5'!$A$5:$L$10,4,FALSE),"")</f>
        <v/>
      </c>
      <c r="I14" s="186" t="str">
        <f>IF($B$2=I$2,VLOOKUP($A8,'Proforma AR5'!$A$5:$L$10,4,FALSE),"")</f>
        <v/>
      </c>
      <c r="J14" s="186" t="str">
        <f>IF($B$2=J$2,VLOOKUP($A8,'Proforma AR5'!$A$5:$L$10,4,FALSE),"")</f>
        <v/>
      </c>
      <c r="K14" s="186" t="str">
        <f>IF($B$2=K$2,VLOOKUP($A8,'Proforma AR5'!$A$5:$L$10,4,FALSE),"")</f>
        <v/>
      </c>
      <c r="L14" s="186" t="str">
        <f>IF($B$2=L$2,VLOOKUP($A8,'Proforma AR5'!$A$5:$L$10,4,FALSE),"")</f>
        <v/>
      </c>
      <c r="M14" s="186" t="str">
        <f>IF($B$2=M$2,VLOOKUP($A8,'Proforma AR5'!$A$5:$L$10,4,FALSE),"")</f>
        <v/>
      </c>
      <c r="P14" s="62"/>
      <c r="Q14" s="62"/>
      <c r="R14" s="62"/>
      <c r="S14" s="62"/>
    </row>
    <row r="15" spans="1:13" ht="17.25" customHeight="1">
      <c r="A15" s="187" t="s">
        <v>204</v>
      </c>
      <c r="B15" s="188" t="s">
        <v>42</v>
      </c>
      <c r="C15" s="188" t="s">
        <v>190</v>
      </c>
      <c r="D15" s="189" t="str">
        <f>IF($B$2=D$2,VLOOKUP($A9,'Proforma AR5'!$A$5:$W$10,4,FALSE),"")</f>
        <v/>
      </c>
      <c r="E15" s="190">
        <f>IF($B$2=E$2,VLOOKUP($A9,'Proforma AR5'!$A$5:$L$10,4,FALSE),"")</f>
        <v>0</v>
      </c>
      <c r="F15" s="190" t="str">
        <f>IF($B$2=F$2,VLOOKUP($A9,'Proforma AR5'!$A$5:$L$10,4,FALSE),"")</f>
        <v/>
      </c>
      <c r="G15" s="190" t="str">
        <f>IF($B$2=G$2,VLOOKUP($A9,'Proforma AR5'!$A$5:$L$10,4,FALSE),"")</f>
        <v/>
      </c>
      <c r="H15" s="190" t="str">
        <f>IF($B$2=H$2,VLOOKUP($A9,'Proforma AR5'!$A$5:$L$10,4,FALSE),"")</f>
        <v/>
      </c>
      <c r="I15" s="190" t="str">
        <f>IF($B$2=I$2,VLOOKUP($A9,'Proforma AR5'!$A$5:$L$10,4,FALSE),"")</f>
        <v/>
      </c>
      <c r="J15" s="190" t="str">
        <f>IF($B$2=J$2,VLOOKUP($A9,'Proforma AR5'!$A$5:$L$10,4,FALSE),"")</f>
        <v/>
      </c>
      <c r="K15" s="190" t="str">
        <f>IF($B$2=K$2,VLOOKUP($A9,'Proforma AR5'!$A$5:$L$10,4,FALSE),"")</f>
        <v/>
      </c>
      <c r="L15" s="190" t="str">
        <f>IF($B$2=L$2,VLOOKUP($A9,'Proforma AR5'!$A$5:$L$10,4,FALSE),"")</f>
        <v/>
      </c>
      <c r="M15" s="190" t="str">
        <f>IF($B$2=M$2,VLOOKUP($A9,'Proforma AR5'!$A$5:$L$10,4,FALSE),"")</f>
        <v/>
      </c>
    </row>
    <row r="16" spans="1:19" ht="17.25" customHeight="1">
      <c r="A16" s="183" t="s">
        <v>206</v>
      </c>
      <c r="B16" s="184" t="s">
        <v>55</v>
      </c>
      <c r="C16" s="184" t="s">
        <v>191</v>
      </c>
      <c r="D16" s="185" t="str">
        <f>IF($B$2=D$2,VLOOKUP($A4,'Proforma AR5'!$A$5:$W$10,5,FALSE),"")</f>
        <v/>
      </c>
      <c r="E16" s="186">
        <f>IF($B$2=E$2,VLOOKUP($A4,'Proforma AR5'!$A$5:$L$10,5,FALSE),"")</f>
        <v>0</v>
      </c>
      <c r="F16" s="186" t="str">
        <f>IF($B$2=F$2,VLOOKUP($A4,'Proforma AR5'!$A$5:$L$10,5,FALSE),"")</f>
        <v/>
      </c>
      <c r="G16" s="186" t="str">
        <f>IF($B$2=G$2,VLOOKUP($A4,'Proforma AR5'!$A$5:$L$10,5,FALSE),"")</f>
        <v/>
      </c>
      <c r="H16" s="186" t="str">
        <f>IF($B$2=H$2,VLOOKUP($A4,'Proforma AR5'!$A$5:$L$10,5,FALSE),"")</f>
        <v/>
      </c>
      <c r="I16" s="186" t="str">
        <f>IF($B$2=I$2,VLOOKUP($A4,'Proforma AR5'!$A$5:$L$10,5,FALSE),"")</f>
        <v/>
      </c>
      <c r="J16" s="186" t="str">
        <f>IF($B$2=J$2,VLOOKUP($A4,'Proforma AR5'!$A$5:$L$10,5,FALSE),"")</f>
        <v/>
      </c>
      <c r="K16" s="186" t="str">
        <f>IF($B$2=K$2,VLOOKUP($A4,'Proforma AR5'!$A$5:$L$10,5,FALSE),"")</f>
        <v/>
      </c>
      <c r="L16" s="186" t="str">
        <f>IF($B$2=L$2,VLOOKUP($A4,'Proforma AR5'!$A$5:$L$10,5,FALSE),"")</f>
        <v/>
      </c>
      <c r="M16" s="186" t="str">
        <f>IF($B$2=M$2,VLOOKUP($A4,'Proforma AR5'!$A$5:$L$10,5,FALSE),"")</f>
        <v/>
      </c>
      <c r="P16" s="62"/>
      <c r="Q16" s="62"/>
      <c r="R16" s="62"/>
      <c r="S16" s="62"/>
    </row>
    <row r="17" spans="1:19" ht="17.25" customHeight="1">
      <c r="A17" s="183" t="s">
        <v>207</v>
      </c>
      <c r="B17" s="184" t="s">
        <v>38</v>
      </c>
      <c r="C17" s="184" t="s">
        <v>191</v>
      </c>
      <c r="D17" s="185" t="str">
        <f>IF($B$2=D$2,VLOOKUP($A5,'Proforma AR5'!$A$5:$W$10,5,FALSE),"")</f>
        <v/>
      </c>
      <c r="E17" s="186">
        <f>IF($B$2=E$2,VLOOKUP($A5,'Proforma AR5'!$A$5:$L$10,5,FALSE),"")</f>
        <v>0</v>
      </c>
      <c r="F17" s="186" t="str">
        <f>IF($B$2=F$2,VLOOKUP($A5,'Proforma AR5'!$A$5:$L$10,5,FALSE),"")</f>
        <v/>
      </c>
      <c r="G17" s="186" t="str">
        <f>IF($B$2=G$2,VLOOKUP($A5,'Proforma AR5'!$A$5:$L$10,5,FALSE),"")</f>
        <v/>
      </c>
      <c r="H17" s="186" t="str">
        <f>IF($B$2=H$2,VLOOKUP($A5,'Proforma AR5'!$A$5:$L$10,5,FALSE),"")</f>
        <v/>
      </c>
      <c r="I17" s="186" t="str">
        <f>IF($B$2=I$2,VLOOKUP($A5,'Proforma AR5'!$A$5:$L$10,5,FALSE),"")</f>
        <v/>
      </c>
      <c r="J17" s="186" t="str">
        <f>IF($B$2=J$2,VLOOKUP($A5,'Proforma AR5'!$A$5:$L$10,5,FALSE),"")</f>
        <v/>
      </c>
      <c r="K17" s="186" t="str">
        <f>IF($B$2=K$2,VLOOKUP($A5,'Proforma AR5'!$A$5:$L$10,5,FALSE),"")</f>
        <v/>
      </c>
      <c r="L17" s="186" t="str">
        <f>IF($B$2=L$2,VLOOKUP($A5,'Proforma AR5'!$A$5:$L$10,5,FALSE),"")</f>
        <v/>
      </c>
      <c r="M17" s="186" t="str">
        <f>IF($B$2=M$2,VLOOKUP($A5,'Proforma AR5'!$A$5:$L$10,5,FALSE),"")</f>
        <v/>
      </c>
      <c r="P17" s="62"/>
      <c r="Q17" s="62"/>
      <c r="R17" s="62"/>
      <c r="S17" s="62"/>
    </row>
    <row r="18" spans="1:19" ht="17.25" customHeight="1">
      <c r="A18" s="183" t="s">
        <v>208</v>
      </c>
      <c r="B18" s="184" t="s">
        <v>39</v>
      </c>
      <c r="C18" s="184" t="s">
        <v>191</v>
      </c>
      <c r="D18" s="185" t="str">
        <f>IF($B$2=D$2,VLOOKUP($A6,'Proforma AR5'!$A$5:$W$10,5,FALSE),"")</f>
        <v/>
      </c>
      <c r="E18" s="186">
        <f>IF($B$2=E$2,VLOOKUP($A6,'Proforma AR5'!$A$5:$L$10,5,FALSE),"")</f>
        <v>0</v>
      </c>
      <c r="F18" s="186" t="str">
        <f>IF($B$2=F$2,VLOOKUP($A6,'Proforma AR5'!$A$5:$L$10,5,FALSE),"")</f>
        <v/>
      </c>
      <c r="G18" s="186" t="str">
        <f>IF($B$2=G$2,VLOOKUP($A6,'Proforma AR5'!$A$5:$L$10,5,FALSE),"")</f>
        <v/>
      </c>
      <c r="H18" s="186" t="str">
        <f>IF($B$2=H$2,VLOOKUP($A6,'Proforma AR5'!$A$5:$L$10,5,FALSE),"")</f>
        <v/>
      </c>
      <c r="I18" s="186" t="str">
        <f>IF($B$2=I$2,VLOOKUP($A6,'Proforma AR5'!$A$5:$L$10,5,FALSE),"")</f>
        <v/>
      </c>
      <c r="J18" s="186" t="str">
        <f>IF($B$2=J$2,VLOOKUP($A6,'Proforma AR5'!$A$5:$L$10,5,FALSE),"")</f>
        <v/>
      </c>
      <c r="K18" s="186" t="str">
        <f>IF($B$2=K$2,VLOOKUP($A6,'Proforma AR5'!$A$5:$L$10,5,FALSE),"")</f>
        <v/>
      </c>
      <c r="L18" s="186" t="str">
        <f>IF($B$2=L$2,VLOOKUP($A6,'Proforma AR5'!$A$5:$L$10,5,FALSE),"")</f>
        <v/>
      </c>
      <c r="M18" s="186" t="str">
        <f>IF($B$2=M$2,VLOOKUP($A6,'Proforma AR5'!$A$5:$L$10,5,FALSE),"")</f>
        <v/>
      </c>
      <c r="P18" s="62"/>
      <c r="Q18" s="62"/>
      <c r="R18" s="62"/>
      <c r="S18" s="62"/>
    </row>
    <row r="19" spans="1:19" ht="17.25" customHeight="1">
      <c r="A19" s="183" t="s">
        <v>209</v>
      </c>
      <c r="B19" s="184" t="s">
        <v>40</v>
      </c>
      <c r="C19" s="184" t="s">
        <v>191</v>
      </c>
      <c r="D19" s="185" t="str">
        <f>IF($B$2=D$2,VLOOKUP($A7,'Proforma AR5'!$A$5:$W$10,5,FALSE),"")</f>
        <v/>
      </c>
      <c r="E19" s="186">
        <f>IF($B$2=E$2,VLOOKUP($A7,'Proforma AR5'!$A$5:$L$10,5,FALSE),"")</f>
        <v>0</v>
      </c>
      <c r="F19" s="186" t="str">
        <f>IF($B$2=F$2,VLOOKUP($A7,'Proforma AR5'!$A$5:$L$10,5,FALSE),"")</f>
        <v/>
      </c>
      <c r="G19" s="186" t="str">
        <f>IF($B$2=G$2,VLOOKUP($A7,'Proforma AR5'!$A$5:$L$10,5,FALSE),"")</f>
        <v/>
      </c>
      <c r="H19" s="186" t="str">
        <f>IF($B$2=H$2,VLOOKUP($A7,'Proforma AR5'!$A$5:$L$10,5,FALSE),"")</f>
        <v/>
      </c>
      <c r="I19" s="186" t="str">
        <f>IF($B$2=I$2,VLOOKUP($A7,'Proforma AR5'!$A$5:$L$10,5,FALSE),"")</f>
        <v/>
      </c>
      <c r="J19" s="186" t="str">
        <f>IF($B$2=J$2,VLOOKUP($A7,'Proforma AR5'!$A$5:$L$10,5,FALSE),"")</f>
        <v/>
      </c>
      <c r="K19" s="186" t="str">
        <f>IF($B$2=K$2,VLOOKUP($A7,'Proforma AR5'!$A$5:$L$10,5,FALSE),"")</f>
        <v/>
      </c>
      <c r="L19" s="186" t="str">
        <f>IF($B$2=L$2,VLOOKUP($A7,'Proforma AR5'!$A$5:$L$10,5,FALSE),"")</f>
        <v/>
      </c>
      <c r="M19" s="186" t="str">
        <f>IF($B$2=M$2,VLOOKUP($A7,'Proforma AR5'!$A$5:$L$10,5,FALSE),"")</f>
        <v/>
      </c>
      <c r="P19" s="62"/>
      <c r="Q19" s="62"/>
      <c r="R19" s="62"/>
      <c r="S19" s="62"/>
    </row>
    <row r="20" spans="1:19" ht="17.25" customHeight="1">
      <c r="A20" s="183" t="s">
        <v>210</v>
      </c>
      <c r="B20" s="184" t="s">
        <v>41</v>
      </c>
      <c r="C20" s="184" t="s">
        <v>191</v>
      </c>
      <c r="D20" s="185" t="str">
        <f>IF($B$2=D$2,VLOOKUP($A8,'Proforma AR5'!$A$5:$W$10,5,FALSE),"")</f>
        <v/>
      </c>
      <c r="E20" s="186">
        <f>IF($B$2=E$2,VLOOKUP($A8,'Proforma AR5'!$A$5:$L$10,5,FALSE),"")</f>
        <v>0</v>
      </c>
      <c r="F20" s="186" t="str">
        <f>IF($B$2=F$2,VLOOKUP($A8,'Proforma AR5'!$A$5:$L$10,5,FALSE),"")</f>
        <v/>
      </c>
      <c r="G20" s="186" t="str">
        <f>IF($B$2=G$2,VLOOKUP($A8,'Proforma AR5'!$A$5:$L$10,5,FALSE),"")</f>
        <v/>
      </c>
      <c r="H20" s="186" t="str">
        <f>IF($B$2=H$2,VLOOKUP($A8,'Proforma AR5'!$A$5:$L$10,5,FALSE),"")</f>
        <v/>
      </c>
      <c r="I20" s="186" t="str">
        <f>IF($B$2=I$2,VLOOKUP($A8,'Proforma AR5'!$A$5:$L$10,5,FALSE),"")</f>
        <v/>
      </c>
      <c r="J20" s="186" t="str">
        <f>IF($B$2=J$2,VLOOKUP($A8,'Proforma AR5'!$A$5:$L$10,5,FALSE),"")</f>
        <v/>
      </c>
      <c r="K20" s="186" t="str">
        <f>IF($B$2=K$2,VLOOKUP($A8,'Proforma AR5'!$A$5:$L$10,5,FALSE),"")</f>
        <v/>
      </c>
      <c r="L20" s="186" t="str">
        <f>IF($B$2=L$2,VLOOKUP($A8,'Proforma AR5'!$A$5:$L$10,5,FALSE),"")</f>
        <v/>
      </c>
      <c r="M20" s="186" t="str">
        <f>IF($B$2=M$2,VLOOKUP($A8,'Proforma AR5'!$A$5:$L$10,5,FALSE),"")</f>
        <v/>
      </c>
      <c r="P20" s="62"/>
      <c r="Q20" s="62"/>
      <c r="R20" s="62"/>
      <c r="S20" s="62"/>
    </row>
    <row r="21" spans="1:13" ht="17.25" customHeight="1">
      <c r="A21" s="187" t="s">
        <v>211</v>
      </c>
      <c r="B21" s="188" t="s">
        <v>42</v>
      </c>
      <c r="C21" s="188" t="s">
        <v>191</v>
      </c>
      <c r="D21" s="189" t="str">
        <f>IF($B$2=D$2,VLOOKUP($A9,'Proforma AR5'!$A$5:$W$10,5,FALSE),"")</f>
        <v/>
      </c>
      <c r="E21" s="190">
        <f>IF($B$2=E$2,VLOOKUP($A9,'Proforma AR5'!$A$5:$L$10,5,FALSE),"")</f>
        <v>0</v>
      </c>
      <c r="F21" s="190" t="str">
        <f>IF($B$2=F$2,VLOOKUP($A9,'Proforma AR5'!$A$5:$L$10,5,FALSE),"")</f>
        <v/>
      </c>
      <c r="G21" s="190" t="str">
        <f>IF($B$2=G$2,VLOOKUP($A9,'Proforma AR5'!$A$5:$L$10,5,FALSE),"")</f>
        <v/>
      </c>
      <c r="H21" s="190" t="str">
        <f>IF($B$2=H$2,VLOOKUP($A9,'Proforma AR5'!$A$5:$L$10,5,FALSE),"")</f>
        <v/>
      </c>
      <c r="I21" s="190" t="str">
        <f>IF($B$2=I$2,VLOOKUP($A9,'Proforma AR5'!$A$5:$L$10,5,FALSE),"")</f>
        <v/>
      </c>
      <c r="J21" s="190" t="str">
        <f>IF($B$2=J$2,VLOOKUP($A9,'Proforma AR5'!$A$5:$L$10,5,FALSE),"")</f>
        <v/>
      </c>
      <c r="K21" s="190" t="str">
        <f>IF($B$2=K$2,VLOOKUP($A9,'Proforma AR5'!$A$5:$L$10,5,FALSE),"")</f>
        <v/>
      </c>
      <c r="L21" s="190" t="str">
        <f>IF($B$2=L$2,VLOOKUP($A9,'Proforma AR5'!$A$5:$L$10,5,FALSE),"")</f>
        <v/>
      </c>
      <c r="M21" s="190" t="str">
        <f>IF($B$2=M$2,VLOOKUP($A9,'Proforma AR5'!$A$5:$L$10,5,FALSE),"")</f>
        <v/>
      </c>
    </row>
    <row r="22" spans="1:19" ht="17.25" customHeight="1">
      <c r="A22" s="183" t="s">
        <v>212</v>
      </c>
      <c r="B22" s="184" t="s">
        <v>55</v>
      </c>
      <c r="C22" s="184" t="s">
        <v>192</v>
      </c>
      <c r="D22" s="185" t="str">
        <f>IF($B$2=D$2,VLOOKUP($A4,'Proforma AR5'!$A$5:$W$10,6,FALSE),"")</f>
        <v/>
      </c>
      <c r="E22" s="186">
        <f>IF($B$2=E$2,VLOOKUP($A4,'Proforma AR5'!$A$5:$L$10,6,FALSE),"")</f>
        <v>0</v>
      </c>
      <c r="F22" s="186" t="str">
        <f>IF($B$2=F$2,VLOOKUP($A4,'Proforma AR5'!$A$5:$L$10,6,FALSE),"")</f>
        <v/>
      </c>
      <c r="G22" s="186" t="str">
        <f>IF($B$2=G$2,VLOOKUP($A4,'Proforma AR5'!$A$5:$L$10,6,FALSE),"")</f>
        <v/>
      </c>
      <c r="H22" s="186" t="str">
        <f>IF($B$2=H$2,VLOOKUP($A4,'Proforma AR5'!$A$5:$L$10,6,FALSE),"")</f>
        <v/>
      </c>
      <c r="I22" s="186" t="str">
        <f>IF($B$2=I$2,VLOOKUP($A4,'Proforma AR5'!$A$5:$L$10,6,FALSE),"")</f>
        <v/>
      </c>
      <c r="J22" s="186" t="str">
        <f>IF($B$2=J$2,VLOOKUP($A4,'Proforma AR5'!$A$5:$L$10,6,FALSE),"")</f>
        <v/>
      </c>
      <c r="K22" s="186" t="str">
        <f>IF($B$2=K$2,VLOOKUP($A4,'Proforma AR5'!$A$5:$L$10,6,FALSE),"")</f>
        <v/>
      </c>
      <c r="L22" s="186" t="str">
        <f>IF($B$2=L$2,VLOOKUP($A4,'Proforma AR5'!$A$5:$L$10,6,FALSE),"")</f>
        <v/>
      </c>
      <c r="M22" s="186" t="str">
        <f>IF($B$2=M$2,VLOOKUP($A4,'Proforma AR5'!$A$5:$L$10,6,FALSE),"")</f>
        <v/>
      </c>
      <c r="P22" s="62"/>
      <c r="Q22" s="62"/>
      <c r="R22" s="62"/>
      <c r="S22" s="62"/>
    </row>
    <row r="23" spans="1:19" ht="17.25" customHeight="1">
      <c r="A23" s="183" t="s">
        <v>213</v>
      </c>
      <c r="B23" s="184" t="s">
        <v>38</v>
      </c>
      <c r="C23" s="184" t="s">
        <v>192</v>
      </c>
      <c r="D23" s="185" t="str">
        <f>IF($B$2=D$2,VLOOKUP($A5,'Proforma AR5'!$A$5:$W$10,6,FALSE),"")</f>
        <v/>
      </c>
      <c r="E23" s="186">
        <f>IF($B$2=E$2,VLOOKUP($A5,'Proforma AR5'!$A$5:$L$10,6,FALSE),"")</f>
        <v>0</v>
      </c>
      <c r="F23" s="186" t="str">
        <f>IF($B$2=F$2,VLOOKUP($A5,'Proforma AR5'!$A$5:$L$10,6,FALSE),"")</f>
        <v/>
      </c>
      <c r="G23" s="186" t="str">
        <f>IF($B$2=G$2,VLOOKUP($A5,'Proforma AR5'!$A$5:$L$10,6,FALSE),"")</f>
        <v/>
      </c>
      <c r="H23" s="186" t="str">
        <f>IF($B$2=H$2,VLOOKUP($A5,'Proforma AR5'!$A$5:$L$10,6,FALSE),"")</f>
        <v/>
      </c>
      <c r="I23" s="186" t="str">
        <f>IF($B$2=I$2,VLOOKUP($A5,'Proforma AR5'!$A$5:$L$10,6,FALSE),"")</f>
        <v/>
      </c>
      <c r="J23" s="186" t="str">
        <f>IF($B$2=J$2,VLOOKUP($A5,'Proforma AR5'!$A$5:$L$10,6,FALSE),"")</f>
        <v/>
      </c>
      <c r="K23" s="186" t="str">
        <f>IF($B$2=K$2,VLOOKUP($A5,'Proforma AR5'!$A$5:$L$10,6,FALSE),"")</f>
        <v/>
      </c>
      <c r="L23" s="186" t="str">
        <f>IF($B$2=L$2,VLOOKUP($A5,'Proforma AR5'!$A$5:$L$10,6,FALSE),"")</f>
        <v/>
      </c>
      <c r="M23" s="186" t="str">
        <f>IF($B$2=M$2,VLOOKUP($A5,'Proforma AR5'!$A$5:$L$10,6,FALSE),"")</f>
        <v/>
      </c>
      <c r="P23" s="62"/>
      <c r="Q23" s="62"/>
      <c r="R23" s="62"/>
      <c r="S23" s="62"/>
    </row>
    <row r="24" spans="1:19" ht="17.25" customHeight="1">
      <c r="A24" s="183" t="s">
        <v>214</v>
      </c>
      <c r="B24" s="184" t="s">
        <v>39</v>
      </c>
      <c r="C24" s="184" t="s">
        <v>192</v>
      </c>
      <c r="D24" s="185" t="str">
        <f>IF($B$2=D$2,VLOOKUP($A6,'Proforma AR5'!$A$5:$W$10,6,FALSE),"")</f>
        <v/>
      </c>
      <c r="E24" s="186">
        <f>IF($B$2=E$2,VLOOKUP($A6,'Proforma AR5'!$A$5:$L$10,6,FALSE),"")</f>
        <v>0</v>
      </c>
      <c r="F24" s="186" t="str">
        <f>IF($B$2=F$2,VLOOKUP($A6,'Proforma AR5'!$A$5:$L$10,6,FALSE),"")</f>
        <v/>
      </c>
      <c r="G24" s="186" t="str">
        <f>IF($B$2=G$2,VLOOKUP($A6,'Proforma AR5'!$A$5:$L$10,6,FALSE),"")</f>
        <v/>
      </c>
      <c r="H24" s="186" t="str">
        <f>IF($B$2=H$2,VLOOKUP($A6,'Proforma AR5'!$A$5:$L$10,6,FALSE),"")</f>
        <v/>
      </c>
      <c r="I24" s="186" t="str">
        <f>IF($B$2=I$2,VLOOKUP($A6,'Proforma AR5'!$A$5:$L$10,6,FALSE),"")</f>
        <v/>
      </c>
      <c r="J24" s="186" t="str">
        <f>IF($B$2=J$2,VLOOKUP($A6,'Proforma AR5'!$A$5:$L$10,6,FALSE),"")</f>
        <v/>
      </c>
      <c r="K24" s="186" t="str">
        <f>IF($B$2=K$2,VLOOKUP($A6,'Proforma AR5'!$A$5:$L$10,6,FALSE),"")</f>
        <v/>
      </c>
      <c r="L24" s="186" t="str">
        <f>IF($B$2=L$2,VLOOKUP($A6,'Proforma AR5'!$A$5:$L$10,6,FALSE),"")</f>
        <v/>
      </c>
      <c r="M24" s="186" t="str">
        <f>IF($B$2=M$2,VLOOKUP($A6,'Proforma AR5'!$A$5:$L$10,6,FALSE),"")</f>
        <v/>
      </c>
      <c r="P24" s="62"/>
      <c r="Q24" s="62"/>
      <c r="R24" s="62"/>
      <c r="S24" s="62"/>
    </row>
    <row r="25" spans="1:19" ht="17.25" customHeight="1">
      <c r="A25" s="183" t="s">
        <v>215</v>
      </c>
      <c r="B25" s="184" t="s">
        <v>40</v>
      </c>
      <c r="C25" s="184" t="s">
        <v>192</v>
      </c>
      <c r="D25" s="185" t="str">
        <f>IF($B$2=D$2,VLOOKUP($A7,'Proforma AR5'!$A$5:$W$10,6,FALSE),"")</f>
        <v/>
      </c>
      <c r="E25" s="186">
        <f>IF($B$2=E$2,VLOOKUP($A7,'Proforma AR5'!$A$5:$L$10,6,FALSE),"")</f>
        <v>0</v>
      </c>
      <c r="F25" s="186" t="str">
        <f>IF($B$2=F$2,VLOOKUP($A7,'Proforma AR5'!$A$5:$L$10,6,FALSE),"")</f>
        <v/>
      </c>
      <c r="G25" s="186" t="str">
        <f>IF($B$2=G$2,VLOOKUP($A7,'Proforma AR5'!$A$5:$L$10,6,FALSE),"")</f>
        <v/>
      </c>
      <c r="H25" s="186" t="str">
        <f>IF($B$2=H$2,VLOOKUP($A7,'Proforma AR5'!$A$5:$L$10,6,FALSE),"")</f>
        <v/>
      </c>
      <c r="I25" s="186" t="str">
        <f>IF($B$2=I$2,VLOOKUP($A7,'Proforma AR5'!$A$5:$L$10,6,FALSE),"")</f>
        <v/>
      </c>
      <c r="J25" s="186" t="str">
        <f>IF($B$2=J$2,VLOOKUP($A7,'Proforma AR5'!$A$5:$L$10,6,FALSE),"")</f>
        <v/>
      </c>
      <c r="K25" s="186" t="str">
        <f>IF($B$2=K$2,VLOOKUP($A7,'Proforma AR5'!$A$5:$L$10,6,FALSE),"")</f>
        <v/>
      </c>
      <c r="L25" s="186" t="str">
        <f>IF($B$2=L$2,VLOOKUP($A7,'Proforma AR5'!$A$5:$L$10,6,FALSE),"")</f>
        <v/>
      </c>
      <c r="M25" s="186" t="str">
        <f>IF($B$2=M$2,VLOOKUP($A7,'Proforma AR5'!$A$5:$L$10,6,FALSE),"")</f>
        <v/>
      </c>
      <c r="P25" s="62"/>
      <c r="Q25" s="62"/>
      <c r="R25" s="62"/>
      <c r="S25" s="62"/>
    </row>
    <row r="26" spans="1:19" ht="17.25" customHeight="1">
      <c r="A26" s="183" t="s">
        <v>216</v>
      </c>
      <c r="B26" s="184" t="s">
        <v>41</v>
      </c>
      <c r="C26" s="184" t="s">
        <v>192</v>
      </c>
      <c r="D26" s="185" t="str">
        <f>IF($B$2=D$2,VLOOKUP($A8,'Proforma AR5'!$A$5:$W$10,6,FALSE),"")</f>
        <v/>
      </c>
      <c r="E26" s="186">
        <f>IF($B$2=E$2,VLOOKUP($A8,'Proforma AR5'!$A$5:$L$10,6,FALSE),"")</f>
        <v>0</v>
      </c>
      <c r="F26" s="186" t="str">
        <f>IF($B$2=F$2,VLOOKUP($A8,'Proforma AR5'!$A$5:$L$10,6,FALSE),"")</f>
        <v/>
      </c>
      <c r="G26" s="186" t="str">
        <f>IF($B$2=G$2,VLOOKUP($A8,'Proforma AR5'!$A$5:$L$10,6,FALSE),"")</f>
        <v/>
      </c>
      <c r="H26" s="186" t="str">
        <f>IF($B$2=H$2,VLOOKUP($A8,'Proforma AR5'!$A$5:$L$10,6,FALSE),"")</f>
        <v/>
      </c>
      <c r="I26" s="186" t="str">
        <f>IF($B$2=I$2,VLOOKUP($A8,'Proforma AR5'!$A$5:$L$10,6,FALSE),"")</f>
        <v/>
      </c>
      <c r="J26" s="186" t="str">
        <f>IF($B$2=J$2,VLOOKUP($A8,'Proforma AR5'!$A$5:$L$10,6,FALSE),"")</f>
        <v/>
      </c>
      <c r="K26" s="186" t="str">
        <f>IF($B$2=K$2,VLOOKUP($A8,'Proforma AR5'!$A$5:$L$10,6,FALSE),"")</f>
        <v/>
      </c>
      <c r="L26" s="186" t="str">
        <f>IF($B$2=L$2,VLOOKUP($A8,'Proforma AR5'!$A$5:$L$10,6,FALSE),"")</f>
        <v/>
      </c>
      <c r="M26" s="186" t="str">
        <f>IF($B$2=M$2,VLOOKUP($A8,'Proforma AR5'!$A$5:$L$10,6,FALSE),"")</f>
        <v/>
      </c>
      <c r="P26" s="62"/>
      <c r="Q26" s="62"/>
      <c r="R26" s="62"/>
      <c r="S26" s="62"/>
    </row>
    <row r="27" spans="1:13" ht="17.25" customHeight="1">
      <c r="A27" s="187" t="s">
        <v>217</v>
      </c>
      <c r="B27" s="188" t="s">
        <v>42</v>
      </c>
      <c r="C27" s="188" t="s">
        <v>192</v>
      </c>
      <c r="D27" s="189" t="str">
        <f>IF($B$2=D$2,VLOOKUP($A9,'Proforma AR5'!$A$5:$W$10,6,FALSE),"")</f>
        <v/>
      </c>
      <c r="E27" s="190">
        <f>IF($B$2=E$2,VLOOKUP($A9,'Proforma AR5'!$A$5:$L$10,6,FALSE),"")</f>
        <v>0</v>
      </c>
      <c r="F27" s="190" t="str">
        <f>IF($B$2=F$2,VLOOKUP($A9,'Proforma AR5'!$A$5:$L$10,6,FALSE),"")</f>
        <v/>
      </c>
      <c r="G27" s="190" t="str">
        <f>IF($B$2=G$2,VLOOKUP($A9,'Proforma AR5'!$A$5:$L$10,6,FALSE),"")</f>
        <v/>
      </c>
      <c r="H27" s="190" t="str">
        <f>IF($B$2=H$2,VLOOKUP($A9,'Proforma AR5'!$A$5:$L$10,6,FALSE),"")</f>
        <v/>
      </c>
      <c r="I27" s="190" t="str">
        <f>IF($B$2=I$2,VLOOKUP($A9,'Proforma AR5'!$A$5:$L$10,6,FALSE),"")</f>
        <v/>
      </c>
      <c r="J27" s="190" t="str">
        <f>IF($B$2=J$2,VLOOKUP($A9,'Proforma AR5'!$A$5:$L$10,6,FALSE),"")</f>
        <v/>
      </c>
      <c r="K27" s="190" t="str">
        <f>IF($B$2=K$2,VLOOKUP($A9,'Proforma AR5'!$A$5:$L$10,6,FALSE),"")</f>
        <v/>
      </c>
      <c r="L27" s="190" t="str">
        <f>IF($B$2=L$2,VLOOKUP($A9,'Proforma AR5'!$A$5:$L$10,6,FALSE),"")</f>
        <v/>
      </c>
      <c r="M27" s="190" t="str">
        <f>IF($B$2=M$2,VLOOKUP($A9,'Proforma AR5'!$A$5:$L$10,6,FALSE),"")</f>
        <v/>
      </c>
    </row>
    <row r="28" spans="1:19" ht="17.25" customHeight="1">
      <c r="A28" s="183" t="s">
        <v>218</v>
      </c>
      <c r="B28" s="184" t="s">
        <v>55</v>
      </c>
      <c r="C28" s="184" t="s">
        <v>193</v>
      </c>
      <c r="D28" s="185" t="str">
        <f>IF($B$2=D$2,VLOOKUP($A4,'Proforma AR5'!$A$5:$W$10,7,FALSE),"")</f>
        <v/>
      </c>
      <c r="E28" s="186">
        <f>IF($B$2=E$2,VLOOKUP($A4,'Proforma AR5'!$A$5:$L$10,7,FALSE),"")</f>
        <v>0</v>
      </c>
      <c r="F28" s="186" t="str">
        <f>IF($B$2=F$2,VLOOKUP($A4,'Proforma AR5'!$A$5:$L$10,7,FALSE),"")</f>
        <v/>
      </c>
      <c r="G28" s="186" t="str">
        <f>IF($B$2=G$2,VLOOKUP($A4,'Proforma AR5'!$A$5:$L$10,7,FALSE),"")</f>
        <v/>
      </c>
      <c r="H28" s="186" t="str">
        <f>IF($B$2=H$2,VLOOKUP($A4,'Proforma AR5'!$A$5:$L$10,7,FALSE),"")</f>
        <v/>
      </c>
      <c r="I28" s="186" t="str">
        <f>IF($B$2=I$2,VLOOKUP($A4,'Proforma AR5'!$A$5:$L$10,7,FALSE),"")</f>
        <v/>
      </c>
      <c r="J28" s="186" t="str">
        <f>IF($B$2=J$2,VLOOKUP($A4,'Proforma AR5'!$A$5:$L$10,7,FALSE),"")</f>
        <v/>
      </c>
      <c r="K28" s="186" t="str">
        <f>IF($B$2=K$2,VLOOKUP($A4,'Proforma AR5'!$A$5:$L$10,7,FALSE),"")</f>
        <v/>
      </c>
      <c r="L28" s="186" t="str">
        <f>IF($B$2=L$2,VLOOKUP($A4,'Proforma AR5'!$A$5:$L$10,7,FALSE),"")</f>
        <v/>
      </c>
      <c r="M28" s="186" t="str">
        <f>IF($B$2=M$2,VLOOKUP($A4,'Proforma AR5'!$A$5:$L$10,7,FALSE),"")</f>
        <v/>
      </c>
      <c r="P28" s="62"/>
      <c r="Q28" s="62"/>
      <c r="R28" s="62"/>
      <c r="S28" s="62"/>
    </row>
    <row r="29" spans="1:19" ht="17.25" customHeight="1">
      <c r="A29" s="183" t="s">
        <v>219</v>
      </c>
      <c r="B29" s="184" t="s">
        <v>38</v>
      </c>
      <c r="C29" s="184" t="s">
        <v>193</v>
      </c>
      <c r="D29" s="185" t="str">
        <f>IF($B$2=D$2,VLOOKUP($A5,'Proforma AR5'!$A$5:$W$10,7,FALSE),"")</f>
        <v/>
      </c>
      <c r="E29" s="186">
        <f>IF($B$2=E$2,VLOOKUP($A5,'Proforma AR5'!$A$5:$L$10,7,FALSE),"")</f>
        <v>0</v>
      </c>
      <c r="F29" s="186" t="str">
        <f>IF($B$2=F$2,VLOOKUP($A5,'Proforma AR5'!$A$5:$L$10,7,FALSE),"")</f>
        <v/>
      </c>
      <c r="G29" s="186" t="str">
        <f>IF($B$2=G$2,VLOOKUP($A5,'Proforma AR5'!$A$5:$L$10,7,FALSE),"")</f>
        <v/>
      </c>
      <c r="H29" s="186" t="str">
        <f>IF($B$2=H$2,VLOOKUP($A5,'Proforma AR5'!$A$5:$L$10,7,FALSE),"")</f>
        <v/>
      </c>
      <c r="I29" s="186" t="str">
        <f>IF($B$2=I$2,VLOOKUP($A5,'Proforma AR5'!$A$5:$L$10,7,FALSE),"")</f>
        <v/>
      </c>
      <c r="J29" s="186" t="str">
        <f>IF($B$2=J$2,VLOOKUP($A5,'Proforma AR5'!$A$5:$L$10,7,FALSE),"")</f>
        <v/>
      </c>
      <c r="K29" s="186" t="str">
        <f>IF($B$2=K$2,VLOOKUP($A5,'Proforma AR5'!$A$5:$L$10,7,FALSE),"")</f>
        <v/>
      </c>
      <c r="L29" s="186" t="str">
        <f>IF($B$2=L$2,VLOOKUP($A5,'Proforma AR5'!$A$5:$L$10,7,FALSE),"")</f>
        <v/>
      </c>
      <c r="M29" s="186" t="str">
        <f>IF($B$2=M$2,VLOOKUP($A5,'Proforma AR5'!$A$5:$L$10,7,FALSE),"")</f>
        <v/>
      </c>
      <c r="P29" s="62"/>
      <c r="Q29" s="62"/>
      <c r="R29" s="62"/>
      <c r="S29" s="62"/>
    </row>
    <row r="30" spans="1:19" ht="17.25" customHeight="1">
      <c r="A30" s="183" t="s">
        <v>220</v>
      </c>
      <c r="B30" s="184" t="s">
        <v>39</v>
      </c>
      <c r="C30" s="184" t="s">
        <v>193</v>
      </c>
      <c r="D30" s="185" t="str">
        <f>IF($B$2=D$2,VLOOKUP($A6,'Proforma AR5'!$A$5:$W$10,7,FALSE),"")</f>
        <v/>
      </c>
      <c r="E30" s="186">
        <f>IF($B$2=E$2,VLOOKUP($A6,'Proforma AR5'!$A$5:$L$10,7,FALSE),"")</f>
        <v>0</v>
      </c>
      <c r="F30" s="186" t="str">
        <f>IF($B$2=F$2,VLOOKUP($A6,'Proforma AR5'!$A$5:$L$10,7,FALSE),"")</f>
        <v/>
      </c>
      <c r="G30" s="186" t="str">
        <f>IF($B$2=G$2,VLOOKUP($A6,'Proforma AR5'!$A$5:$L$10,7,FALSE),"")</f>
        <v/>
      </c>
      <c r="H30" s="186" t="str">
        <f>IF($B$2=H$2,VLOOKUP($A6,'Proforma AR5'!$A$5:$L$10,7,FALSE),"")</f>
        <v/>
      </c>
      <c r="I30" s="186" t="str">
        <f>IF($B$2=I$2,VLOOKUP($A6,'Proforma AR5'!$A$5:$L$10,7,FALSE),"")</f>
        <v/>
      </c>
      <c r="J30" s="186" t="str">
        <f>IF($B$2=J$2,VLOOKUP($A6,'Proforma AR5'!$A$5:$L$10,7,FALSE),"")</f>
        <v/>
      </c>
      <c r="K30" s="186" t="str">
        <f>IF($B$2=K$2,VLOOKUP($A6,'Proforma AR5'!$A$5:$L$10,7,FALSE),"")</f>
        <v/>
      </c>
      <c r="L30" s="186" t="str">
        <f>IF($B$2=L$2,VLOOKUP($A6,'Proforma AR5'!$A$5:$L$10,7,FALSE),"")</f>
        <v/>
      </c>
      <c r="M30" s="186" t="str">
        <f>IF($B$2=M$2,VLOOKUP($A6,'Proforma AR5'!$A$5:$L$10,7,FALSE),"")</f>
        <v/>
      </c>
      <c r="P30" s="62"/>
      <c r="Q30" s="62"/>
      <c r="R30" s="62"/>
      <c r="S30" s="62"/>
    </row>
    <row r="31" spans="1:19" ht="17.25" customHeight="1">
      <c r="A31" s="183" t="s">
        <v>221</v>
      </c>
      <c r="B31" s="184" t="s">
        <v>40</v>
      </c>
      <c r="C31" s="184" t="s">
        <v>193</v>
      </c>
      <c r="D31" s="185" t="str">
        <f>IF($B$2=D$2,VLOOKUP($A7,'Proforma AR5'!$A$5:$W$10,7,FALSE),"")</f>
        <v/>
      </c>
      <c r="E31" s="186">
        <f>IF($B$2=E$2,VLOOKUP($A7,'Proforma AR5'!$A$5:$L$10,7,FALSE),"")</f>
        <v>0</v>
      </c>
      <c r="F31" s="186" t="str">
        <f>IF($B$2=F$2,VLOOKUP($A7,'Proforma AR5'!$A$5:$L$10,7,FALSE),"")</f>
        <v/>
      </c>
      <c r="G31" s="186" t="str">
        <f>IF($B$2=G$2,VLOOKUP($A7,'Proforma AR5'!$A$5:$L$10,7,FALSE),"")</f>
        <v/>
      </c>
      <c r="H31" s="186" t="str">
        <f>IF($B$2=H$2,VLOOKUP($A7,'Proforma AR5'!$A$5:$L$10,7,FALSE),"")</f>
        <v/>
      </c>
      <c r="I31" s="186" t="str">
        <f>IF($B$2=I$2,VLOOKUP($A7,'Proforma AR5'!$A$5:$L$10,7,FALSE),"")</f>
        <v/>
      </c>
      <c r="J31" s="186" t="str">
        <f>IF($B$2=J$2,VLOOKUP($A7,'Proforma AR5'!$A$5:$L$10,7,FALSE),"")</f>
        <v/>
      </c>
      <c r="K31" s="186" t="str">
        <f>IF($B$2=K$2,VLOOKUP($A7,'Proforma AR5'!$A$5:$L$10,7,FALSE),"")</f>
        <v/>
      </c>
      <c r="L31" s="186" t="str">
        <f>IF($B$2=L$2,VLOOKUP($A7,'Proforma AR5'!$A$5:$L$10,7,FALSE),"")</f>
        <v/>
      </c>
      <c r="M31" s="186" t="str">
        <f>IF($B$2=M$2,VLOOKUP($A7,'Proforma AR5'!$A$5:$L$10,7,FALSE),"")</f>
        <v/>
      </c>
      <c r="P31" s="62"/>
      <c r="Q31" s="62"/>
      <c r="R31" s="62"/>
      <c r="S31" s="62"/>
    </row>
    <row r="32" spans="1:19" ht="17.25" customHeight="1">
      <c r="A32" s="183" t="s">
        <v>222</v>
      </c>
      <c r="B32" s="184" t="s">
        <v>41</v>
      </c>
      <c r="C32" s="184" t="s">
        <v>193</v>
      </c>
      <c r="D32" s="185" t="str">
        <f>IF($B$2=D$2,VLOOKUP($A8,'Proforma AR5'!$A$5:$W$10,7,FALSE),"")</f>
        <v/>
      </c>
      <c r="E32" s="186">
        <f>IF($B$2=E$2,VLOOKUP($A8,'Proforma AR5'!$A$5:$L$10,7,FALSE),"")</f>
        <v>0</v>
      </c>
      <c r="F32" s="186" t="str">
        <f>IF($B$2=F$2,VLOOKUP($A8,'Proforma AR5'!$A$5:$L$10,7,FALSE),"")</f>
        <v/>
      </c>
      <c r="G32" s="186" t="str">
        <f>IF($B$2=G$2,VLOOKUP($A8,'Proforma AR5'!$A$5:$L$10,7,FALSE),"")</f>
        <v/>
      </c>
      <c r="H32" s="186" t="str">
        <f>IF($B$2=H$2,VLOOKUP($A8,'Proforma AR5'!$A$5:$L$10,7,FALSE),"")</f>
        <v/>
      </c>
      <c r="I32" s="186" t="str">
        <f>IF($B$2=I$2,VLOOKUP($A8,'Proforma AR5'!$A$5:$L$10,7,FALSE),"")</f>
        <v/>
      </c>
      <c r="J32" s="186" t="str">
        <f>IF($B$2=J$2,VLOOKUP($A8,'Proforma AR5'!$A$5:$L$10,7,FALSE),"")</f>
        <v/>
      </c>
      <c r="K32" s="186" t="str">
        <f>IF($B$2=K$2,VLOOKUP($A8,'Proforma AR5'!$A$5:$L$10,7,FALSE),"")</f>
        <v/>
      </c>
      <c r="L32" s="186" t="str">
        <f>IF($B$2=L$2,VLOOKUP($A8,'Proforma AR5'!$A$5:$L$10,7,FALSE),"")</f>
        <v/>
      </c>
      <c r="M32" s="186" t="str">
        <f>IF($B$2=M$2,VLOOKUP($A8,'Proforma AR5'!$A$5:$L$10,7,FALSE),"")</f>
        <v/>
      </c>
      <c r="P32" s="62"/>
      <c r="Q32" s="62"/>
      <c r="R32" s="62"/>
      <c r="S32" s="62"/>
    </row>
    <row r="33" spans="1:13" ht="17.25" customHeight="1">
      <c r="A33" s="187" t="s">
        <v>223</v>
      </c>
      <c r="B33" s="188" t="s">
        <v>42</v>
      </c>
      <c r="C33" s="188" t="s">
        <v>193</v>
      </c>
      <c r="D33" s="189" t="str">
        <f>IF($B$2=D$2,VLOOKUP($A9,'Proforma AR5'!$A$5:$W$10,7,FALSE),"")</f>
        <v/>
      </c>
      <c r="E33" s="190">
        <f>IF($B$2=E$2,VLOOKUP($A9,'Proforma AR5'!$A$5:$L$10,7,FALSE),"")</f>
        <v>0</v>
      </c>
      <c r="F33" s="190" t="str">
        <f>IF($B$2=F$2,VLOOKUP($A9,'Proforma AR5'!$A$5:$L$10,7,FALSE),"")</f>
        <v/>
      </c>
      <c r="G33" s="190" t="str">
        <f>IF($B$2=G$2,VLOOKUP($A9,'Proforma AR5'!$A$5:$L$10,7,FALSE),"")</f>
        <v/>
      </c>
      <c r="H33" s="190" t="str">
        <f>IF($B$2=H$2,VLOOKUP($A9,'Proforma AR5'!$A$5:$L$10,7,FALSE),"")</f>
        <v/>
      </c>
      <c r="I33" s="190" t="str">
        <f>IF($B$2=I$2,VLOOKUP($A9,'Proforma AR5'!$A$5:$L$10,7,FALSE),"")</f>
        <v/>
      </c>
      <c r="J33" s="190" t="str">
        <f>IF($B$2=J$2,VLOOKUP($A9,'Proforma AR5'!$A$5:$L$10,7,FALSE),"")</f>
        <v/>
      </c>
      <c r="K33" s="190" t="str">
        <f>IF($B$2=K$2,VLOOKUP($A9,'Proforma AR5'!$A$5:$L$10,7,FALSE),"")</f>
        <v/>
      </c>
      <c r="L33" s="190" t="str">
        <f>IF($B$2=L$2,VLOOKUP($A9,'Proforma AR5'!$A$5:$L$10,7,FALSE),"")</f>
        <v/>
      </c>
      <c r="M33" s="190" t="str">
        <f>IF($B$2=M$2,VLOOKUP($A9,'Proforma AR5'!$A$5:$L$10,7,FALSE),"")</f>
        <v/>
      </c>
    </row>
    <row r="34" spans="1:13" ht="17.25" customHeight="1">
      <c r="A34" s="183" t="s">
        <v>224</v>
      </c>
      <c r="B34" s="184" t="s">
        <v>55</v>
      </c>
      <c r="C34" s="184" t="s">
        <v>194</v>
      </c>
      <c r="D34" s="185" t="str">
        <f>IF($B$2=D$2,VLOOKUP($A4,'Proforma AR5'!$A$5:$L$10,8,FALSE),"")</f>
        <v/>
      </c>
      <c r="E34" s="186">
        <f>IF($B$2=E$2,VLOOKUP($A4,'Proforma AR5'!$A$5:$L$10,8,FALSE),"")</f>
        <v>0</v>
      </c>
      <c r="F34" s="186" t="str">
        <f>IF($B$2=F$2,VLOOKUP($A4,'Proforma AR5'!$A$5:$L$10,8,FALSE),"")</f>
        <v/>
      </c>
      <c r="G34" s="186" t="str">
        <f>IF($B$2=G$2,VLOOKUP($A4,'Proforma AR5'!$A$5:$L$10,8,FALSE),"")</f>
        <v/>
      </c>
      <c r="H34" s="186" t="str">
        <f>IF($B$2=H$2,VLOOKUP($A4,'Proforma AR5'!$A$5:$L$10,8,FALSE),"")</f>
        <v/>
      </c>
      <c r="I34" s="186" t="str">
        <f>IF($B$2=I$2,VLOOKUP($A4,'Proforma AR5'!$A$5:$L$10,8,FALSE),"")</f>
        <v/>
      </c>
      <c r="J34" s="186" t="str">
        <f>IF($B$2=J$2,VLOOKUP($A4,'Proforma AR5'!$A$5:$L$10,8,FALSE),"")</f>
        <v/>
      </c>
      <c r="K34" s="186" t="str">
        <f>IF($B$2=K$2,VLOOKUP($A4,'Proforma AR5'!$A$5:$L$10,8,FALSE),"")</f>
        <v/>
      </c>
      <c r="L34" s="186" t="str">
        <f>IF($B$2=L$2,VLOOKUP($A4,'Proforma AR5'!$A$5:$L$10,8,FALSE),"")</f>
        <v/>
      </c>
      <c r="M34" s="186" t="str">
        <f>IF($B$2=M$2,VLOOKUP($A4,'Proforma AR5'!$A$5:$L$10,8,FALSE),"")</f>
        <v/>
      </c>
    </row>
    <row r="35" spans="1:13" ht="17.25" customHeight="1">
      <c r="A35" s="183" t="s">
        <v>225</v>
      </c>
      <c r="B35" s="184" t="s">
        <v>38</v>
      </c>
      <c r="C35" s="184" t="s">
        <v>194</v>
      </c>
      <c r="D35" s="185" t="str">
        <f>IF($B$2=D$2,VLOOKUP($A5,'Proforma AR5'!$A$5:$L$10,8,FALSE),"")</f>
        <v/>
      </c>
      <c r="E35" s="186">
        <f>IF($B$2=E$2,VLOOKUP($A5,'Proforma AR5'!$A$5:$L$10,8,FALSE),"")</f>
        <v>0</v>
      </c>
      <c r="F35" s="186" t="str">
        <f>IF($B$2=F$2,VLOOKUP($A5,'Proforma AR5'!$A$5:$L$10,8,FALSE),"")</f>
        <v/>
      </c>
      <c r="G35" s="186" t="str">
        <f>IF($B$2=G$2,VLOOKUP($A5,'Proforma AR5'!$A$5:$L$10,8,FALSE),"")</f>
        <v/>
      </c>
      <c r="H35" s="186" t="str">
        <f>IF($B$2=H$2,VLOOKUP($A5,'Proforma AR5'!$A$5:$L$10,8,FALSE),"")</f>
        <v/>
      </c>
      <c r="I35" s="186" t="str">
        <f>IF($B$2=I$2,VLOOKUP($A5,'Proforma AR5'!$A$5:$L$10,8,FALSE),"")</f>
        <v/>
      </c>
      <c r="J35" s="186" t="str">
        <f>IF($B$2=J$2,VLOOKUP($A5,'Proforma AR5'!$A$5:$L$10,8,FALSE),"")</f>
        <v/>
      </c>
      <c r="K35" s="186" t="str">
        <f>IF($B$2=K$2,VLOOKUP($A5,'Proforma AR5'!$A$5:$L$10,8,FALSE),"")</f>
        <v/>
      </c>
      <c r="L35" s="186" t="str">
        <f>IF($B$2=L$2,VLOOKUP($A5,'Proforma AR5'!$A$5:$L$10,8,FALSE),"")</f>
        <v/>
      </c>
      <c r="M35" s="186" t="str">
        <f>IF($B$2=M$2,VLOOKUP($A5,'Proforma AR5'!$A$5:$L$10,8,FALSE),"")</f>
        <v/>
      </c>
    </row>
    <row r="36" spans="1:13" ht="17.25" customHeight="1">
      <c r="A36" s="183" t="s">
        <v>226</v>
      </c>
      <c r="B36" s="184" t="s">
        <v>39</v>
      </c>
      <c r="C36" s="184" t="s">
        <v>194</v>
      </c>
      <c r="D36" s="185" t="str">
        <f>IF($B$2=D$2,VLOOKUP($A6,'Proforma AR5'!$A$5:$L$10,8,FALSE),"")</f>
        <v/>
      </c>
      <c r="E36" s="186">
        <f>IF($B$2=E$2,VLOOKUP($A6,'Proforma AR5'!$A$5:$L$10,8,FALSE),"")</f>
        <v>0</v>
      </c>
      <c r="F36" s="186" t="str">
        <f>IF($B$2=F$2,VLOOKUP($A6,'Proforma AR5'!$A$5:$L$10,8,FALSE),"")</f>
        <v/>
      </c>
      <c r="G36" s="186" t="str">
        <f>IF($B$2=G$2,VLOOKUP($A6,'Proforma AR5'!$A$5:$L$10,8,FALSE),"")</f>
        <v/>
      </c>
      <c r="H36" s="186" t="str">
        <f>IF($B$2=H$2,VLOOKUP($A6,'Proforma AR5'!$A$5:$L$10,8,FALSE),"")</f>
        <v/>
      </c>
      <c r="I36" s="186" t="str">
        <f>IF($B$2=I$2,VLOOKUP($A6,'Proforma AR5'!$A$5:$L$10,8,FALSE),"")</f>
        <v/>
      </c>
      <c r="J36" s="186" t="str">
        <f>IF($B$2=J$2,VLOOKUP($A6,'Proforma AR5'!$A$5:$L$10,8,FALSE),"")</f>
        <v/>
      </c>
      <c r="K36" s="186" t="str">
        <f>IF($B$2=K$2,VLOOKUP($A6,'Proforma AR5'!$A$5:$L$10,8,FALSE),"")</f>
        <v/>
      </c>
      <c r="L36" s="186" t="str">
        <f>IF($B$2=L$2,VLOOKUP($A6,'Proforma AR5'!$A$5:$L$10,8,FALSE),"")</f>
        <v/>
      </c>
      <c r="M36" s="186" t="str">
        <f>IF($B$2=M$2,VLOOKUP($A6,'Proforma AR5'!$A$5:$L$10,8,FALSE),"")</f>
        <v/>
      </c>
    </row>
    <row r="37" spans="1:13" ht="17.25" customHeight="1">
      <c r="A37" s="183" t="s">
        <v>227</v>
      </c>
      <c r="B37" s="184" t="s">
        <v>40</v>
      </c>
      <c r="C37" s="184" t="s">
        <v>194</v>
      </c>
      <c r="D37" s="185" t="str">
        <f>IF($B$2=D$2,VLOOKUP($A7,'Proforma AR5'!$A$5:$L$10,8,FALSE),"")</f>
        <v/>
      </c>
      <c r="E37" s="186">
        <f>IF($B$2=E$2,VLOOKUP($A7,'Proforma AR5'!$A$5:$L$10,8,FALSE),"")</f>
        <v>0</v>
      </c>
      <c r="F37" s="186" t="str">
        <f>IF($B$2=F$2,VLOOKUP($A7,'Proforma AR5'!$A$5:$L$10,8,FALSE),"")</f>
        <v/>
      </c>
      <c r="G37" s="186" t="str">
        <f>IF($B$2=G$2,VLOOKUP($A7,'Proforma AR5'!$A$5:$L$10,8,FALSE),"")</f>
        <v/>
      </c>
      <c r="H37" s="186" t="str">
        <f>IF($B$2=H$2,VLOOKUP($A7,'Proforma AR5'!$A$5:$L$10,8,FALSE),"")</f>
        <v/>
      </c>
      <c r="I37" s="186" t="str">
        <f>IF($B$2=I$2,VLOOKUP($A7,'Proforma AR5'!$A$5:$L$10,8,FALSE),"")</f>
        <v/>
      </c>
      <c r="J37" s="186" t="str">
        <f>IF($B$2=J$2,VLOOKUP($A7,'Proforma AR5'!$A$5:$L$10,8,FALSE),"")</f>
        <v/>
      </c>
      <c r="K37" s="186" t="str">
        <f>IF($B$2=K$2,VLOOKUP($A7,'Proforma AR5'!$A$5:$L$10,8,FALSE),"")</f>
        <v/>
      </c>
      <c r="L37" s="186" t="str">
        <f>IF($B$2=L$2,VLOOKUP($A7,'Proforma AR5'!$A$5:$L$10,8,FALSE),"")</f>
        <v/>
      </c>
      <c r="M37" s="186" t="str">
        <f>IF($B$2=M$2,VLOOKUP($A7,'Proforma AR5'!$A$5:$L$10,8,FALSE),"")</f>
        <v/>
      </c>
    </row>
    <row r="38" spans="1:13" ht="17.25" customHeight="1">
      <c r="A38" s="183" t="s">
        <v>228</v>
      </c>
      <c r="B38" s="184" t="s">
        <v>41</v>
      </c>
      <c r="C38" s="184" t="s">
        <v>194</v>
      </c>
      <c r="D38" s="185" t="str">
        <f>IF($B$2=D$2,VLOOKUP($A8,'Proforma AR5'!$A$5:$L$10,8,FALSE),"")</f>
        <v/>
      </c>
      <c r="E38" s="186">
        <f>IF($B$2=E$2,VLOOKUP($A8,'Proforma AR5'!$A$5:$L$10,8,FALSE),"")</f>
        <v>0</v>
      </c>
      <c r="F38" s="186" t="str">
        <f>IF($B$2=F$2,VLOOKUP($A8,'Proforma AR5'!$A$5:$L$10,8,FALSE),"")</f>
        <v/>
      </c>
      <c r="G38" s="186" t="str">
        <f>IF($B$2=G$2,VLOOKUP($A8,'Proforma AR5'!$A$5:$L$10,8,FALSE),"")</f>
        <v/>
      </c>
      <c r="H38" s="186" t="str">
        <f>IF($B$2=H$2,VLOOKUP($A8,'Proforma AR5'!$A$5:$L$10,8,FALSE),"")</f>
        <v/>
      </c>
      <c r="I38" s="186" t="str">
        <f>IF($B$2=I$2,VLOOKUP($A8,'Proforma AR5'!$A$5:$L$10,8,FALSE),"")</f>
        <v/>
      </c>
      <c r="J38" s="186" t="str">
        <f>IF($B$2=J$2,VLOOKUP($A8,'Proforma AR5'!$A$5:$L$10,8,FALSE),"")</f>
        <v/>
      </c>
      <c r="K38" s="186" t="str">
        <f>IF($B$2=K$2,VLOOKUP($A8,'Proforma AR5'!$A$5:$L$10,8,FALSE),"")</f>
        <v/>
      </c>
      <c r="L38" s="186" t="str">
        <f>IF($B$2=L$2,VLOOKUP($A8,'Proforma AR5'!$A$5:$L$10,8,FALSE),"")</f>
        <v/>
      </c>
      <c r="M38" s="186" t="str">
        <f>IF($B$2=M$2,VLOOKUP($A8,'Proforma AR5'!$A$5:$L$10,8,FALSE),"")</f>
        <v/>
      </c>
    </row>
    <row r="39" spans="1:13" ht="17.25" customHeight="1">
      <c r="A39" s="187" t="s">
        <v>229</v>
      </c>
      <c r="B39" s="188" t="s">
        <v>42</v>
      </c>
      <c r="C39" s="188" t="s">
        <v>194</v>
      </c>
      <c r="D39" s="189" t="str">
        <f>IF($B$2=D$2,VLOOKUP($A9,'Proforma AR5'!$A$5:$L$10,8,FALSE),"")</f>
        <v/>
      </c>
      <c r="E39" s="190">
        <f>IF($B$2=E$2,VLOOKUP($A9,'Proforma AR5'!$A$5:$L$10,8,FALSE),"")</f>
        <v>0</v>
      </c>
      <c r="F39" s="190" t="str">
        <f>IF($B$2=F$2,VLOOKUP($A9,'Proforma AR5'!$A$5:$L$10,8,FALSE),"")</f>
        <v/>
      </c>
      <c r="G39" s="190" t="str">
        <f>IF($B$2=G$2,VLOOKUP($A9,'Proforma AR5'!$A$5:$L$10,8,FALSE),"")</f>
        <v/>
      </c>
      <c r="H39" s="190" t="str">
        <f>IF($B$2=H$2,VLOOKUP($A9,'Proforma AR5'!$A$5:$L$10,8,FALSE),"")</f>
        <v/>
      </c>
      <c r="I39" s="190" t="str">
        <f>IF($B$2=I$2,VLOOKUP($A9,'Proforma AR5'!$A$5:$L$10,8,FALSE),"")</f>
        <v/>
      </c>
      <c r="J39" s="190" t="str">
        <f>IF($B$2=J$2,VLOOKUP($A9,'Proforma AR5'!$A$5:$L$10,8,FALSE),"")</f>
        <v/>
      </c>
      <c r="K39" s="190" t="str">
        <f>IF($B$2=K$2,VLOOKUP($A9,'Proforma AR5'!$A$5:$L$10,8,FALSE),"")</f>
        <v/>
      </c>
      <c r="L39" s="190" t="str">
        <f>IF($B$2=L$2,VLOOKUP($A9,'Proforma AR5'!$A$5:$L$10,8,FALSE),"")</f>
        <v/>
      </c>
      <c r="M39" s="190" t="str">
        <f>IF($B$2=M$2,VLOOKUP($A9,'Proforma AR5'!$A$5:$L$10,8,FALSE),"")</f>
        <v/>
      </c>
    </row>
    <row r="40" spans="1:13" ht="17.25" customHeight="1">
      <c r="A40" s="183" t="s">
        <v>230</v>
      </c>
      <c r="B40" s="184" t="s">
        <v>55</v>
      </c>
      <c r="C40" s="184" t="s">
        <v>195</v>
      </c>
      <c r="D40" s="185" t="str">
        <f>IF($B$2=D$2,VLOOKUP($A4,'Proforma AR5'!$A$5:$L$10,9,FALSE),"")</f>
        <v/>
      </c>
      <c r="E40" s="186">
        <f>IF($B$2=E$2,VLOOKUP($A4,'Proforma AR5'!$A$5:$L$10,9,FALSE),"")</f>
        <v>0</v>
      </c>
      <c r="F40" s="186" t="str">
        <f>IF($B$2=F$2,VLOOKUP($A4,'Proforma AR5'!$A$5:$L$10,9,FALSE),"")</f>
        <v/>
      </c>
      <c r="G40" s="186" t="str">
        <f>IF($B$2=G$2,VLOOKUP($A4,'Proforma AR5'!$A$5:$L$10,9,FALSE),"")</f>
        <v/>
      </c>
      <c r="H40" s="186" t="str">
        <f>IF($B$2=H$2,VLOOKUP($A4,'Proforma AR5'!$A$5:$L$10,9,FALSE),"")</f>
        <v/>
      </c>
      <c r="I40" s="186" t="str">
        <f>IF($B$2=I$2,VLOOKUP($A4,'Proforma AR5'!$A$5:$L$10,9,FALSE),"")</f>
        <v/>
      </c>
      <c r="J40" s="186" t="str">
        <f>IF($B$2=J$2,VLOOKUP($A4,'Proforma AR5'!$A$5:$L$10,9,FALSE),"")</f>
        <v/>
      </c>
      <c r="K40" s="186" t="str">
        <f>IF($B$2=K$2,VLOOKUP($A4,'Proforma AR5'!$A$5:$L$10,9,FALSE),"")</f>
        <v/>
      </c>
      <c r="L40" s="186" t="str">
        <f>IF($B$2=L$2,VLOOKUP($A4,'Proforma AR5'!$A$5:$L$10,9,FALSE),"")</f>
        <v/>
      </c>
      <c r="M40" s="186" t="str">
        <f>IF($B$2=M$2,VLOOKUP($A4,'Proforma AR5'!$A$5:$L$10,9,FALSE),"")</f>
        <v/>
      </c>
    </row>
    <row r="41" spans="1:13" ht="17.25" customHeight="1">
      <c r="A41" s="183" t="s">
        <v>231</v>
      </c>
      <c r="B41" s="184" t="s">
        <v>38</v>
      </c>
      <c r="C41" s="184" t="s">
        <v>195</v>
      </c>
      <c r="D41" s="185" t="str">
        <f>IF($B$2=D$2,VLOOKUP($A5,'Proforma AR5'!$A$5:$L$10,9,FALSE),"")</f>
        <v/>
      </c>
      <c r="E41" s="186">
        <f>IF($B$2=E$2,VLOOKUP($A5,'Proforma AR5'!$A$5:$L$10,9,FALSE),"")</f>
        <v>0</v>
      </c>
      <c r="F41" s="186" t="str">
        <f>IF($B$2=F$2,VLOOKUP($A5,'Proforma AR5'!$A$5:$L$10,9,FALSE),"")</f>
        <v/>
      </c>
      <c r="G41" s="186" t="str">
        <f>IF($B$2=G$2,VLOOKUP($A5,'Proforma AR5'!$A$5:$L$10,9,FALSE),"")</f>
        <v/>
      </c>
      <c r="H41" s="186" t="str">
        <f>IF($B$2=H$2,VLOOKUP($A5,'Proforma AR5'!$A$5:$L$10,9,FALSE),"")</f>
        <v/>
      </c>
      <c r="I41" s="186" t="str">
        <f>IF($B$2=I$2,VLOOKUP($A5,'Proforma AR5'!$A$5:$L$10,9,FALSE),"")</f>
        <v/>
      </c>
      <c r="J41" s="186" t="str">
        <f>IF($B$2=J$2,VLOOKUP($A5,'Proforma AR5'!$A$5:$L$10,9,FALSE),"")</f>
        <v/>
      </c>
      <c r="K41" s="186" t="str">
        <f>IF($B$2=K$2,VLOOKUP($A5,'Proforma AR5'!$A$5:$L$10,9,FALSE),"")</f>
        <v/>
      </c>
      <c r="L41" s="186" t="str">
        <f>IF($B$2=L$2,VLOOKUP($A5,'Proforma AR5'!$A$5:$L$10,9,FALSE),"")</f>
        <v/>
      </c>
      <c r="M41" s="186" t="str">
        <f>IF($B$2=M$2,VLOOKUP($A5,'Proforma AR5'!$A$5:$L$10,9,FALSE),"")</f>
        <v/>
      </c>
    </row>
    <row r="42" spans="1:13" ht="17.25" customHeight="1">
      <c r="A42" s="183" t="s">
        <v>232</v>
      </c>
      <c r="B42" s="184" t="s">
        <v>39</v>
      </c>
      <c r="C42" s="184" t="s">
        <v>195</v>
      </c>
      <c r="D42" s="185" t="str">
        <f>IF($B$2=D$2,VLOOKUP($A6,'Proforma AR5'!$A$5:$L$10,9,FALSE),"")</f>
        <v/>
      </c>
      <c r="E42" s="186">
        <f>IF($B$2=E$2,VLOOKUP($A6,'Proforma AR5'!$A$5:$L$10,9,FALSE),"")</f>
        <v>0</v>
      </c>
      <c r="F42" s="186" t="str">
        <f>IF($B$2=F$2,VLOOKUP($A6,'Proforma AR5'!$A$5:$L$10,9,FALSE),"")</f>
        <v/>
      </c>
      <c r="G42" s="186" t="str">
        <f>IF($B$2=G$2,VLOOKUP($A6,'Proforma AR5'!$A$5:$L$10,9,FALSE),"")</f>
        <v/>
      </c>
      <c r="H42" s="186" t="str">
        <f>IF($B$2=H$2,VLOOKUP($A6,'Proforma AR5'!$A$5:$L$10,9,FALSE),"")</f>
        <v/>
      </c>
      <c r="I42" s="186" t="str">
        <f>IF($B$2=I$2,VLOOKUP($A6,'Proforma AR5'!$A$5:$L$10,9,FALSE),"")</f>
        <v/>
      </c>
      <c r="J42" s="186" t="str">
        <f>IF($B$2=J$2,VLOOKUP($A6,'Proforma AR5'!$A$5:$L$10,9,FALSE),"")</f>
        <v/>
      </c>
      <c r="K42" s="186" t="str">
        <f>IF($B$2=K$2,VLOOKUP($A6,'Proforma AR5'!$A$5:$L$10,9,FALSE),"")</f>
        <v/>
      </c>
      <c r="L42" s="186" t="str">
        <f>IF($B$2=L$2,VLOOKUP($A6,'Proforma AR5'!$A$5:$L$10,9,FALSE),"")</f>
        <v/>
      </c>
      <c r="M42" s="186" t="str">
        <f>IF($B$2=M$2,VLOOKUP($A6,'Proforma AR5'!$A$5:$L$10,9,FALSE),"")</f>
        <v/>
      </c>
    </row>
    <row r="43" spans="1:13" ht="17.25" customHeight="1">
      <c r="A43" s="183" t="s">
        <v>233</v>
      </c>
      <c r="B43" s="184" t="s">
        <v>40</v>
      </c>
      <c r="C43" s="184" t="s">
        <v>195</v>
      </c>
      <c r="D43" s="185" t="str">
        <f>IF($B$2=D$2,VLOOKUP($A7,'Proforma AR5'!$A$5:$L$10,9,FALSE),"")</f>
        <v/>
      </c>
      <c r="E43" s="186">
        <f>IF($B$2=E$2,VLOOKUP($A7,'Proforma AR5'!$A$5:$L$10,9,FALSE),"")</f>
        <v>0</v>
      </c>
      <c r="F43" s="186" t="str">
        <f>IF($B$2=F$2,VLOOKUP($A7,'Proforma AR5'!$A$5:$L$10,9,FALSE),"")</f>
        <v/>
      </c>
      <c r="G43" s="186" t="str">
        <f>IF($B$2=G$2,VLOOKUP($A7,'Proforma AR5'!$A$5:$L$10,9,FALSE),"")</f>
        <v/>
      </c>
      <c r="H43" s="186" t="str">
        <f>IF($B$2=H$2,VLOOKUP($A7,'Proforma AR5'!$A$5:$L$10,9,FALSE),"")</f>
        <v/>
      </c>
      <c r="I43" s="186" t="str">
        <f>IF($B$2=I$2,VLOOKUP($A7,'Proforma AR5'!$A$5:$L$10,9,FALSE),"")</f>
        <v/>
      </c>
      <c r="J43" s="186" t="str">
        <f>IF($B$2=J$2,VLOOKUP($A7,'Proforma AR5'!$A$5:$L$10,9,FALSE),"")</f>
        <v/>
      </c>
      <c r="K43" s="186" t="str">
        <f>IF($B$2=K$2,VLOOKUP($A7,'Proforma AR5'!$A$5:$L$10,9,FALSE),"")</f>
        <v/>
      </c>
      <c r="L43" s="186" t="str">
        <f>IF($B$2=L$2,VLOOKUP($A7,'Proforma AR5'!$A$5:$L$10,9,FALSE),"")</f>
        <v/>
      </c>
      <c r="M43" s="186" t="str">
        <f>IF($B$2=M$2,VLOOKUP($A7,'Proforma AR5'!$A$5:$L$10,9,FALSE),"")</f>
        <v/>
      </c>
    </row>
    <row r="44" spans="1:13" ht="17.25" customHeight="1">
      <c r="A44" s="183" t="s">
        <v>234</v>
      </c>
      <c r="B44" s="184" t="s">
        <v>41</v>
      </c>
      <c r="C44" s="184" t="s">
        <v>195</v>
      </c>
      <c r="D44" s="185" t="str">
        <f>IF($B$2=D$2,VLOOKUP($A8,'Proforma AR5'!$A$5:$L$10,9,FALSE),"")</f>
        <v/>
      </c>
      <c r="E44" s="186">
        <f>IF($B$2=E$2,VLOOKUP($A8,'Proforma AR5'!$A$5:$L$10,9,FALSE),"")</f>
        <v>0</v>
      </c>
      <c r="F44" s="186" t="str">
        <f>IF($B$2=F$2,VLOOKUP($A8,'Proforma AR5'!$A$5:$L$10,9,FALSE),"")</f>
        <v/>
      </c>
      <c r="G44" s="186" t="str">
        <f>IF($B$2=G$2,VLOOKUP($A8,'Proforma AR5'!$A$5:$L$10,9,FALSE),"")</f>
        <v/>
      </c>
      <c r="H44" s="186" t="str">
        <f>IF($B$2=H$2,VLOOKUP($A8,'Proforma AR5'!$A$5:$L$10,9,FALSE),"")</f>
        <v/>
      </c>
      <c r="I44" s="186" t="str">
        <f>IF($B$2=I$2,VLOOKUP($A8,'Proforma AR5'!$A$5:$L$10,9,FALSE),"")</f>
        <v/>
      </c>
      <c r="J44" s="186" t="str">
        <f>IF($B$2=J$2,VLOOKUP($A8,'Proforma AR5'!$A$5:$L$10,9,FALSE),"")</f>
        <v/>
      </c>
      <c r="K44" s="186" t="str">
        <f>IF($B$2=K$2,VLOOKUP($A8,'Proforma AR5'!$A$5:$L$10,9,FALSE),"")</f>
        <v/>
      </c>
      <c r="L44" s="186" t="str">
        <f>IF($B$2=L$2,VLOOKUP($A8,'Proforma AR5'!$A$5:$L$10,9,FALSE),"")</f>
        <v/>
      </c>
      <c r="M44" s="186" t="str">
        <f>IF($B$2=M$2,VLOOKUP($A8,'Proforma AR5'!$A$5:$L$10,9,FALSE),"")</f>
        <v/>
      </c>
    </row>
    <row r="45" spans="1:13" ht="17.25" customHeight="1">
      <c r="A45" s="187" t="s">
        <v>235</v>
      </c>
      <c r="B45" s="188" t="s">
        <v>42</v>
      </c>
      <c r="C45" s="188" t="s">
        <v>195</v>
      </c>
      <c r="D45" s="189" t="str">
        <f>IF($B$2=D$2,VLOOKUP($A9,'Proforma AR5'!$A$5:$L$10,9,FALSE),"")</f>
        <v/>
      </c>
      <c r="E45" s="190">
        <f>IF($B$2=E$2,VLOOKUP($A9,'Proforma AR5'!$A$5:$L$10,9,FALSE),"")</f>
        <v>0</v>
      </c>
      <c r="F45" s="190" t="str">
        <f>IF($B$2=F$2,VLOOKUP($A9,'Proforma AR5'!$A$5:$L$10,9,FALSE),"")</f>
        <v/>
      </c>
      <c r="G45" s="190" t="str">
        <f>IF($B$2=G$2,VLOOKUP($A9,'Proforma AR5'!$A$5:$L$10,9,FALSE),"")</f>
        <v/>
      </c>
      <c r="H45" s="190" t="str">
        <f>IF($B$2=H$2,VLOOKUP($A9,'Proforma AR5'!$A$5:$L$10,9,FALSE),"")</f>
        <v/>
      </c>
      <c r="I45" s="190" t="str">
        <f>IF($B$2=I$2,VLOOKUP($A9,'Proforma AR5'!$A$5:$L$10,9,FALSE),"")</f>
        <v/>
      </c>
      <c r="J45" s="190" t="str">
        <f>IF($B$2=J$2,VLOOKUP($A9,'Proforma AR5'!$A$5:$L$10,9,FALSE),"")</f>
        <v/>
      </c>
      <c r="K45" s="190" t="str">
        <f>IF($B$2=K$2,VLOOKUP($A9,'Proforma AR5'!$A$5:$L$10,9,FALSE),"")</f>
        <v/>
      </c>
      <c r="L45" s="190" t="str">
        <f>IF($B$2=L$2,VLOOKUP($A9,'Proforma AR5'!$A$5:$L$10,9,FALSE),"")</f>
        <v/>
      </c>
      <c r="M45" s="190" t="str">
        <f>IF($B$2=M$2,VLOOKUP($A9,'Proforma AR5'!$A$5:$L$10,9,FALSE),"")</f>
        <v/>
      </c>
    </row>
    <row r="46" spans="1:13" ht="17.25" customHeight="1">
      <c r="A46" s="183" t="s">
        <v>236</v>
      </c>
      <c r="B46" s="184" t="s">
        <v>55</v>
      </c>
      <c r="C46" s="184" t="s">
        <v>196</v>
      </c>
      <c r="D46" s="185" t="str">
        <f>IF($B$2=D$2,VLOOKUP($A4,'Proforma AR5'!$A$5:$L$10,10,FALSE),"")</f>
        <v/>
      </c>
      <c r="E46" s="186">
        <f>IF($B$2=E$2,VLOOKUP($A4,'Proforma AR5'!$A$5:$L$10,10,FALSE),"")</f>
        <v>0</v>
      </c>
      <c r="F46" s="186" t="str">
        <f>IF($B$2=F$2,VLOOKUP($A4,'Proforma AR5'!$A$5:$L$10,10,FALSE),"")</f>
        <v/>
      </c>
      <c r="G46" s="186" t="str">
        <f>IF($B$2=G$2,VLOOKUP($A4,'Proforma AR5'!$A$5:$L$10,10,FALSE),"")</f>
        <v/>
      </c>
      <c r="H46" s="186" t="str">
        <f>IF($B$2=H$2,VLOOKUP($A4,'Proforma AR5'!$A$5:$L$10,10,FALSE),"")</f>
        <v/>
      </c>
      <c r="I46" s="186" t="str">
        <f>IF($B$2=I$2,VLOOKUP($A4,'Proforma AR5'!$A$5:$L$10,10,FALSE),"")</f>
        <v/>
      </c>
      <c r="J46" s="186" t="str">
        <f>IF($B$2=J$2,VLOOKUP($A4,'Proforma AR5'!$A$5:$L$10,10,FALSE),"")</f>
        <v/>
      </c>
      <c r="K46" s="186" t="str">
        <f>IF($B$2=K$2,VLOOKUP($A4,'Proforma AR5'!$A$5:$L$10,10,FALSE),"")</f>
        <v/>
      </c>
      <c r="L46" s="186" t="str">
        <f>IF($B$2=L$2,VLOOKUP($A4,'Proforma AR5'!$A$5:$L$10,10,FALSE),"")</f>
        <v/>
      </c>
      <c r="M46" s="186" t="str">
        <f>IF($B$2=M$2,VLOOKUP($A4,'Proforma AR5'!$A$5:$L$10,10,FALSE),"")</f>
        <v/>
      </c>
    </row>
    <row r="47" spans="1:13" ht="17.25" customHeight="1">
      <c r="A47" s="183" t="s">
        <v>237</v>
      </c>
      <c r="B47" s="184" t="s">
        <v>38</v>
      </c>
      <c r="C47" s="184" t="s">
        <v>196</v>
      </c>
      <c r="D47" s="185" t="str">
        <f>IF($B$2=D$2,VLOOKUP($A5,'Proforma AR5'!$A$5:$L$10,10,FALSE),"")</f>
        <v/>
      </c>
      <c r="E47" s="186">
        <f>IF($B$2=E$2,VLOOKUP($A5,'Proforma AR5'!$A$5:$L$10,10,FALSE),"")</f>
        <v>0</v>
      </c>
      <c r="F47" s="186" t="str">
        <f>IF($B$2=F$2,VLOOKUP($A5,'Proforma AR5'!$A$5:$L$10,10,FALSE),"")</f>
        <v/>
      </c>
      <c r="G47" s="186" t="str">
        <f>IF($B$2=G$2,VLOOKUP($A5,'Proforma AR5'!$A$5:$L$10,10,FALSE),"")</f>
        <v/>
      </c>
      <c r="H47" s="186" t="str">
        <f>IF($B$2=H$2,VLOOKUP($A5,'Proforma AR5'!$A$5:$L$10,10,FALSE),"")</f>
        <v/>
      </c>
      <c r="I47" s="186" t="str">
        <f>IF($B$2=I$2,VLOOKUP($A5,'Proforma AR5'!$A$5:$L$10,10,FALSE),"")</f>
        <v/>
      </c>
      <c r="J47" s="186" t="str">
        <f>IF($B$2=J$2,VLOOKUP($A5,'Proforma AR5'!$A$5:$L$10,10,FALSE),"")</f>
        <v/>
      </c>
      <c r="K47" s="186" t="str">
        <f>IF($B$2=K$2,VLOOKUP($A5,'Proforma AR5'!$A$5:$L$10,10,FALSE),"")</f>
        <v/>
      </c>
      <c r="L47" s="186" t="str">
        <f>IF($B$2=L$2,VLOOKUP($A5,'Proforma AR5'!$A$5:$L$10,10,FALSE),"")</f>
        <v/>
      </c>
      <c r="M47" s="186" t="str">
        <f>IF($B$2=M$2,VLOOKUP($A5,'Proforma AR5'!$A$5:$L$10,10,FALSE),"")</f>
        <v/>
      </c>
    </row>
    <row r="48" spans="1:13" ht="17.25" customHeight="1">
      <c r="A48" s="183" t="s">
        <v>238</v>
      </c>
      <c r="B48" s="184" t="s">
        <v>39</v>
      </c>
      <c r="C48" s="184" t="s">
        <v>196</v>
      </c>
      <c r="D48" s="185" t="str">
        <f>IF($B$2=D$2,VLOOKUP($A6,'Proforma AR5'!$A$5:$L$10,10,FALSE),"")</f>
        <v/>
      </c>
      <c r="E48" s="186">
        <f>IF($B$2=E$2,VLOOKUP($A6,'Proforma AR5'!$A$5:$L$10,10,FALSE),"")</f>
        <v>0</v>
      </c>
      <c r="F48" s="186" t="str">
        <f>IF($B$2=F$2,VLOOKUP($A6,'Proforma AR5'!$A$5:$L$10,10,FALSE),"")</f>
        <v/>
      </c>
      <c r="G48" s="186" t="str">
        <f>IF($B$2=G$2,VLOOKUP($A6,'Proforma AR5'!$A$5:$L$10,10,FALSE),"")</f>
        <v/>
      </c>
      <c r="H48" s="186" t="str">
        <f>IF($B$2=H$2,VLOOKUP($A6,'Proforma AR5'!$A$5:$L$10,10,FALSE),"")</f>
        <v/>
      </c>
      <c r="I48" s="186" t="str">
        <f>IF($B$2=I$2,VLOOKUP($A6,'Proforma AR5'!$A$5:$L$10,10,FALSE),"")</f>
        <v/>
      </c>
      <c r="J48" s="186" t="str">
        <f>IF($B$2=J$2,VLOOKUP($A6,'Proforma AR5'!$A$5:$L$10,10,FALSE),"")</f>
        <v/>
      </c>
      <c r="K48" s="186" t="str">
        <f>IF($B$2=K$2,VLOOKUP($A6,'Proforma AR5'!$A$5:$L$10,10,FALSE),"")</f>
        <v/>
      </c>
      <c r="L48" s="186" t="str">
        <f>IF($B$2=L$2,VLOOKUP($A6,'Proforma AR5'!$A$5:$L$10,10,FALSE),"")</f>
        <v/>
      </c>
      <c r="M48" s="186" t="str">
        <f>IF($B$2=M$2,VLOOKUP($A6,'Proforma AR5'!$A$5:$L$10,10,FALSE),"")</f>
        <v/>
      </c>
    </row>
    <row r="49" spans="1:13" ht="17.25" customHeight="1">
      <c r="A49" s="183" t="s">
        <v>239</v>
      </c>
      <c r="B49" s="184" t="s">
        <v>40</v>
      </c>
      <c r="C49" s="184" t="s">
        <v>196</v>
      </c>
      <c r="D49" s="185" t="str">
        <f>IF($B$2=D$2,VLOOKUP($A7,'Proforma AR5'!$A$5:$L$10,10,FALSE),"")</f>
        <v/>
      </c>
      <c r="E49" s="186">
        <f>IF($B$2=E$2,VLOOKUP($A7,'Proforma AR5'!$A$5:$L$10,10,FALSE),"")</f>
        <v>0</v>
      </c>
      <c r="F49" s="186" t="str">
        <f>IF($B$2=F$2,VLOOKUP($A7,'Proforma AR5'!$A$5:$L$10,10,FALSE),"")</f>
        <v/>
      </c>
      <c r="G49" s="186" t="str">
        <f>IF($B$2=G$2,VLOOKUP($A7,'Proforma AR5'!$A$5:$L$10,10,FALSE),"")</f>
        <v/>
      </c>
      <c r="H49" s="186" t="str">
        <f>IF($B$2=H$2,VLOOKUP($A7,'Proforma AR5'!$A$5:$L$10,10,FALSE),"")</f>
        <v/>
      </c>
      <c r="I49" s="186" t="str">
        <f>IF($B$2=I$2,VLOOKUP($A7,'Proforma AR5'!$A$5:$L$10,10,FALSE),"")</f>
        <v/>
      </c>
      <c r="J49" s="186" t="str">
        <f>IF($B$2=J$2,VLOOKUP($A7,'Proforma AR5'!$A$5:$L$10,10,FALSE),"")</f>
        <v/>
      </c>
      <c r="K49" s="186" t="str">
        <f>IF($B$2=K$2,VLOOKUP($A7,'Proforma AR5'!$A$5:$L$10,10,FALSE),"")</f>
        <v/>
      </c>
      <c r="L49" s="186" t="str">
        <f>IF($B$2=L$2,VLOOKUP($A7,'Proforma AR5'!$A$5:$L$10,10,FALSE),"")</f>
        <v/>
      </c>
      <c r="M49" s="186" t="str">
        <f>IF($B$2=M$2,VLOOKUP($A7,'Proforma AR5'!$A$5:$L$10,10,FALSE),"")</f>
        <v/>
      </c>
    </row>
    <row r="50" spans="1:13" ht="17.25" customHeight="1">
      <c r="A50" s="183" t="s">
        <v>240</v>
      </c>
      <c r="B50" s="184" t="s">
        <v>41</v>
      </c>
      <c r="C50" s="184" t="s">
        <v>196</v>
      </c>
      <c r="D50" s="185" t="str">
        <f>IF($B$2=D$2,VLOOKUP($A8,'Proforma AR5'!$A$5:$L$10,10,FALSE),"")</f>
        <v/>
      </c>
      <c r="E50" s="186">
        <f>IF($B$2=E$2,VLOOKUP($A8,'Proforma AR5'!$A$5:$L$10,10,FALSE),"")</f>
        <v>0</v>
      </c>
      <c r="F50" s="186" t="str">
        <f>IF($B$2=F$2,VLOOKUP($A8,'Proforma AR5'!$A$5:$L$10,10,FALSE),"")</f>
        <v/>
      </c>
      <c r="G50" s="186" t="str">
        <f>IF($B$2=G$2,VLOOKUP($A8,'Proforma AR5'!$A$5:$L$10,10,FALSE),"")</f>
        <v/>
      </c>
      <c r="H50" s="186" t="str">
        <f>IF($B$2=H$2,VLOOKUP($A8,'Proforma AR5'!$A$5:$L$10,10,FALSE),"")</f>
        <v/>
      </c>
      <c r="I50" s="186" t="str">
        <f>IF($B$2=I$2,VLOOKUP($A8,'Proforma AR5'!$A$5:$L$10,10,FALSE),"")</f>
        <v/>
      </c>
      <c r="J50" s="186" t="str">
        <f>IF($B$2=J$2,VLOOKUP($A8,'Proforma AR5'!$A$5:$L$10,10,FALSE),"")</f>
        <v/>
      </c>
      <c r="K50" s="186" t="str">
        <f>IF($B$2=K$2,VLOOKUP($A8,'Proforma AR5'!$A$5:$L$10,10,FALSE),"")</f>
        <v/>
      </c>
      <c r="L50" s="186" t="str">
        <f>IF($B$2=L$2,VLOOKUP($A8,'Proforma AR5'!$A$5:$L$10,10,FALSE),"")</f>
        <v/>
      </c>
      <c r="M50" s="186" t="str">
        <f>IF($B$2=M$2,VLOOKUP($A8,'Proforma AR5'!$A$5:$L$10,10,FALSE),"")</f>
        <v/>
      </c>
    </row>
    <row r="51" spans="1:13" ht="17.25" customHeight="1">
      <c r="A51" s="187" t="s">
        <v>241</v>
      </c>
      <c r="B51" s="188" t="s">
        <v>42</v>
      </c>
      <c r="C51" s="188" t="s">
        <v>196</v>
      </c>
      <c r="D51" s="189" t="str">
        <f>IF($B$2=D$2,VLOOKUP($A9,'Proforma AR5'!$A$5:$L$10,10,FALSE),"")</f>
        <v/>
      </c>
      <c r="E51" s="190">
        <f>IF($B$2=E$2,VLOOKUP($A9,'Proforma AR5'!$A$5:$L$10,10,FALSE),"")</f>
        <v>0</v>
      </c>
      <c r="F51" s="190" t="str">
        <f>IF($B$2=F$2,VLOOKUP($A9,'Proforma AR5'!$A$5:$L$10,10,FALSE),"")</f>
        <v/>
      </c>
      <c r="G51" s="190" t="str">
        <f>IF($B$2=G$2,VLOOKUP($A9,'Proforma AR5'!$A$5:$L$10,10,FALSE),"")</f>
        <v/>
      </c>
      <c r="H51" s="190" t="str">
        <f>IF($B$2=H$2,VLOOKUP($A9,'Proforma AR5'!$A$5:$L$10,10,FALSE),"")</f>
        <v/>
      </c>
      <c r="I51" s="190" t="str">
        <f>IF($B$2=I$2,VLOOKUP($A9,'Proforma AR5'!$A$5:$L$10,10,FALSE),"")</f>
        <v/>
      </c>
      <c r="J51" s="190" t="str">
        <f>IF($B$2=J$2,VLOOKUP($A9,'Proforma AR5'!$A$5:$L$10,10,FALSE),"")</f>
        <v/>
      </c>
      <c r="K51" s="190" t="str">
        <f>IF($B$2=K$2,VLOOKUP($A9,'Proforma AR5'!$A$5:$L$10,10,FALSE),"")</f>
        <v/>
      </c>
      <c r="L51" s="190" t="str">
        <f>IF($B$2=L$2,VLOOKUP($A9,'Proforma AR5'!$A$5:$L$10,10,FALSE),"")</f>
        <v/>
      </c>
      <c r="M51" s="190" t="str">
        <f>IF($B$2=M$2,VLOOKUP($A9,'Proforma AR5'!$A$5:$L$10,10,FALSE),"")</f>
        <v/>
      </c>
    </row>
    <row r="52" spans="1:13" ht="17.25" customHeight="1">
      <c r="A52" s="183" t="s">
        <v>242</v>
      </c>
      <c r="B52" s="184" t="s">
        <v>55</v>
      </c>
      <c r="C52" s="184" t="s">
        <v>197</v>
      </c>
      <c r="D52" s="185" t="str">
        <f>IF($B$2=D$2,VLOOKUP($A4,'Proforma AR5'!$A$5:$L$10,11,FALSE),"")</f>
        <v/>
      </c>
      <c r="E52" s="186">
        <f>IF($B$2=E$2,VLOOKUP($A4,'Proforma AR5'!$A$5:$L$10,11,FALSE),"")</f>
        <v>0</v>
      </c>
      <c r="F52" s="186" t="str">
        <f>IF($B$2=F$2,VLOOKUP($A4,'Proforma AR5'!$A$5:$L$10,11,FALSE),"")</f>
        <v/>
      </c>
      <c r="G52" s="186" t="str">
        <f>IF($B$2=G$2,VLOOKUP($A4,'Proforma AR5'!$A$5:$L$10,11,FALSE),"")</f>
        <v/>
      </c>
      <c r="H52" s="186" t="str">
        <f>IF($B$2=H$2,VLOOKUP($A4,'Proforma AR5'!$A$5:$L$10,11,FALSE),"")</f>
        <v/>
      </c>
      <c r="I52" s="186" t="str">
        <f>IF($B$2=I$2,VLOOKUP($A4,'Proforma AR5'!$A$5:$L$10,11,FALSE),"")</f>
        <v/>
      </c>
      <c r="J52" s="186" t="str">
        <f>IF($B$2=J$2,VLOOKUP($A4,'Proforma AR5'!$A$5:$L$10,11,FALSE),"")</f>
        <v/>
      </c>
      <c r="K52" s="186" t="str">
        <f>IF($B$2=K$2,VLOOKUP($A4,'Proforma AR5'!$A$5:$L$10,11,FALSE),"")</f>
        <v/>
      </c>
      <c r="L52" s="186" t="str">
        <f>IF($B$2=L$2,VLOOKUP($A4,'Proforma AR5'!$A$5:$L$10,11,FALSE),"")</f>
        <v/>
      </c>
      <c r="M52" s="186" t="str">
        <f>IF($B$2=M$2,VLOOKUP($A4,'Proforma AR5'!$A$5:$L$10,11,FALSE),"")</f>
        <v/>
      </c>
    </row>
    <row r="53" spans="1:13" ht="17.25" customHeight="1">
      <c r="A53" s="183" t="s">
        <v>243</v>
      </c>
      <c r="B53" s="184" t="s">
        <v>38</v>
      </c>
      <c r="C53" s="184" t="s">
        <v>197</v>
      </c>
      <c r="D53" s="185" t="str">
        <f>IF($B$2=D$2,VLOOKUP($A5,'Proforma AR5'!$A$5:$L$10,11,FALSE),"")</f>
        <v/>
      </c>
      <c r="E53" s="186">
        <f>IF($B$2=E$2,VLOOKUP($A5,'Proforma AR5'!$A$5:$L$10,11,FALSE),"")</f>
        <v>0</v>
      </c>
      <c r="F53" s="186" t="str">
        <f>IF($B$2=F$2,VLOOKUP($A5,'Proforma AR5'!$A$5:$L$10,11,FALSE),"")</f>
        <v/>
      </c>
      <c r="G53" s="186" t="str">
        <f>IF($B$2=G$2,VLOOKUP($A5,'Proforma AR5'!$A$5:$L$10,11,FALSE),"")</f>
        <v/>
      </c>
      <c r="H53" s="186" t="str">
        <f>IF($B$2=H$2,VLOOKUP($A5,'Proforma AR5'!$A$5:$L$10,11,FALSE),"")</f>
        <v/>
      </c>
      <c r="I53" s="186" t="str">
        <f>IF($B$2=I$2,VLOOKUP($A5,'Proforma AR5'!$A$5:$L$10,11,FALSE),"")</f>
        <v/>
      </c>
      <c r="J53" s="186" t="str">
        <f>IF($B$2=J$2,VLOOKUP($A5,'Proforma AR5'!$A$5:$L$10,11,FALSE),"")</f>
        <v/>
      </c>
      <c r="K53" s="186" t="str">
        <f>IF($B$2=K$2,VLOOKUP($A5,'Proforma AR5'!$A$5:$L$10,11,FALSE),"")</f>
        <v/>
      </c>
      <c r="L53" s="186" t="str">
        <f>IF($B$2=L$2,VLOOKUP($A5,'Proforma AR5'!$A$5:$L$10,11,FALSE),"")</f>
        <v/>
      </c>
      <c r="M53" s="186" t="str">
        <f>IF($B$2=M$2,VLOOKUP($A5,'Proforma AR5'!$A$5:$L$10,11,FALSE),"")</f>
        <v/>
      </c>
    </row>
    <row r="54" spans="1:13" ht="17.25" customHeight="1">
      <c r="A54" s="183" t="s">
        <v>244</v>
      </c>
      <c r="B54" s="184" t="s">
        <v>39</v>
      </c>
      <c r="C54" s="184" t="s">
        <v>197</v>
      </c>
      <c r="D54" s="185" t="str">
        <f>IF($B$2=D$2,VLOOKUP($A6,'Proforma AR5'!$A$5:$L$10,11,FALSE),"")</f>
        <v/>
      </c>
      <c r="E54" s="186">
        <f>IF($B$2=E$2,VLOOKUP($A6,'Proforma AR5'!$A$5:$L$10,11,FALSE),"")</f>
        <v>0</v>
      </c>
      <c r="F54" s="186" t="str">
        <f>IF($B$2=F$2,VLOOKUP($A6,'Proforma AR5'!$A$5:$L$10,11,FALSE),"")</f>
        <v/>
      </c>
      <c r="G54" s="186" t="str">
        <f>IF($B$2=G$2,VLOOKUP($A6,'Proforma AR5'!$A$5:$L$10,11,FALSE),"")</f>
        <v/>
      </c>
      <c r="H54" s="186" t="str">
        <f>IF($B$2=H$2,VLOOKUP($A6,'Proforma AR5'!$A$5:$L$10,11,FALSE),"")</f>
        <v/>
      </c>
      <c r="I54" s="186" t="str">
        <f>IF($B$2=I$2,VLOOKUP($A6,'Proforma AR5'!$A$5:$L$10,11,FALSE),"")</f>
        <v/>
      </c>
      <c r="J54" s="186" t="str">
        <f>IF($B$2=J$2,VLOOKUP($A6,'Proforma AR5'!$A$5:$L$10,11,FALSE),"")</f>
        <v/>
      </c>
      <c r="K54" s="186" t="str">
        <f>IF($B$2=K$2,VLOOKUP($A6,'Proforma AR5'!$A$5:$L$10,11,FALSE),"")</f>
        <v/>
      </c>
      <c r="L54" s="186" t="str">
        <f>IF($B$2=L$2,VLOOKUP($A6,'Proforma AR5'!$A$5:$L$10,11,FALSE),"")</f>
        <v/>
      </c>
      <c r="M54" s="186" t="str">
        <f>IF($B$2=M$2,VLOOKUP($A6,'Proforma AR5'!$A$5:$L$10,11,FALSE),"")</f>
        <v/>
      </c>
    </row>
    <row r="55" spans="1:13" ht="17.25" customHeight="1">
      <c r="A55" s="183" t="s">
        <v>245</v>
      </c>
      <c r="B55" s="184" t="s">
        <v>40</v>
      </c>
      <c r="C55" s="184" t="s">
        <v>197</v>
      </c>
      <c r="D55" s="185" t="str">
        <f>IF($B$2=D$2,VLOOKUP($A7,'Proforma AR5'!$A$5:$L$10,11,FALSE),"")</f>
        <v/>
      </c>
      <c r="E55" s="186">
        <f>IF($B$2=E$2,VLOOKUP($A7,'Proforma AR5'!$A$5:$L$10,11,FALSE),"")</f>
        <v>0</v>
      </c>
      <c r="F55" s="186" t="str">
        <f>IF($B$2=F$2,VLOOKUP($A7,'Proforma AR5'!$A$5:$L$10,11,FALSE),"")</f>
        <v/>
      </c>
      <c r="G55" s="186" t="str">
        <f>IF($B$2=G$2,VLOOKUP($A7,'Proforma AR5'!$A$5:$L$10,11,FALSE),"")</f>
        <v/>
      </c>
      <c r="H55" s="186" t="str">
        <f>IF($B$2=H$2,VLOOKUP($A7,'Proforma AR5'!$A$5:$L$10,11,FALSE),"")</f>
        <v/>
      </c>
      <c r="I55" s="186" t="str">
        <f>IF($B$2=I$2,VLOOKUP($A7,'Proforma AR5'!$A$5:$L$10,11,FALSE),"")</f>
        <v/>
      </c>
      <c r="J55" s="186" t="str">
        <f>IF($B$2=J$2,VLOOKUP($A7,'Proforma AR5'!$A$5:$L$10,11,FALSE),"")</f>
        <v/>
      </c>
      <c r="K55" s="186" t="str">
        <f>IF($B$2=K$2,VLOOKUP($A7,'Proforma AR5'!$A$5:$L$10,11,FALSE),"")</f>
        <v/>
      </c>
      <c r="L55" s="186" t="str">
        <f>IF($B$2=L$2,VLOOKUP($A7,'Proforma AR5'!$A$5:$L$10,11,FALSE),"")</f>
        <v/>
      </c>
      <c r="M55" s="186" t="str">
        <f>IF($B$2=M$2,VLOOKUP($A7,'Proforma AR5'!$A$5:$L$10,11,FALSE),"")</f>
        <v/>
      </c>
    </row>
    <row r="56" spans="1:13" ht="17.25" customHeight="1">
      <c r="A56" s="183" t="s">
        <v>246</v>
      </c>
      <c r="B56" s="184" t="s">
        <v>41</v>
      </c>
      <c r="C56" s="184" t="s">
        <v>197</v>
      </c>
      <c r="D56" s="185" t="str">
        <f>IF($B$2=D$2,VLOOKUP($A8,'Proforma AR5'!$A$5:$L$10,11,FALSE),"")</f>
        <v/>
      </c>
      <c r="E56" s="186">
        <f>IF($B$2=E$2,VLOOKUP($A8,'Proforma AR5'!$A$5:$L$10,11,FALSE),"")</f>
        <v>0</v>
      </c>
      <c r="F56" s="186" t="str">
        <f>IF($B$2=F$2,VLOOKUP($A8,'Proforma AR5'!$A$5:$L$10,11,FALSE),"")</f>
        <v/>
      </c>
      <c r="G56" s="186" t="str">
        <f>IF($B$2=G$2,VLOOKUP($A8,'Proforma AR5'!$A$5:$L$10,11,FALSE),"")</f>
        <v/>
      </c>
      <c r="H56" s="186" t="str">
        <f>IF($B$2=H$2,VLOOKUP($A8,'Proforma AR5'!$A$5:$L$10,11,FALSE),"")</f>
        <v/>
      </c>
      <c r="I56" s="186" t="str">
        <f>IF($B$2=I$2,VLOOKUP($A8,'Proforma AR5'!$A$5:$L$10,11,FALSE),"")</f>
        <v/>
      </c>
      <c r="J56" s="186" t="str">
        <f>IF($B$2=J$2,VLOOKUP($A8,'Proforma AR5'!$A$5:$L$10,11,FALSE),"")</f>
        <v/>
      </c>
      <c r="K56" s="186" t="str">
        <f>IF($B$2=K$2,VLOOKUP($A8,'Proforma AR5'!$A$5:$L$10,11,FALSE),"")</f>
        <v/>
      </c>
      <c r="L56" s="186" t="str">
        <f>IF($B$2=L$2,VLOOKUP($A8,'Proforma AR5'!$A$5:$L$10,11,FALSE),"")</f>
        <v/>
      </c>
      <c r="M56" s="186" t="str">
        <f>IF($B$2=M$2,VLOOKUP($A8,'Proforma AR5'!$A$5:$L$10,11,FALSE),"")</f>
        <v/>
      </c>
    </row>
    <row r="57" spans="1:13" ht="17.25" customHeight="1">
      <c r="A57" s="187" t="s">
        <v>247</v>
      </c>
      <c r="B57" s="188" t="s">
        <v>42</v>
      </c>
      <c r="C57" s="188" t="s">
        <v>197</v>
      </c>
      <c r="D57" s="189" t="str">
        <f>IF($B$2=D$2,VLOOKUP($A9,'Proforma AR5'!$A$5:$L$10,11,FALSE),"")</f>
        <v/>
      </c>
      <c r="E57" s="190">
        <f>IF($B$2=E$2,VLOOKUP($A9,'Proforma AR5'!$A$5:$L$10,11,FALSE),"")</f>
        <v>0</v>
      </c>
      <c r="F57" s="190" t="str">
        <f>IF($B$2=F$2,VLOOKUP($A9,'Proforma AR5'!$A$5:$L$10,11,FALSE),"")</f>
        <v/>
      </c>
      <c r="G57" s="190" t="str">
        <f>IF($B$2=G$2,VLOOKUP($A9,'Proforma AR5'!$A$5:$L$10,11,FALSE),"")</f>
        <v/>
      </c>
      <c r="H57" s="190" t="str">
        <f>IF($B$2=H$2,VLOOKUP($A9,'Proforma AR5'!$A$5:$L$10,11,FALSE),"")</f>
        <v/>
      </c>
      <c r="I57" s="190" t="str">
        <f>IF($B$2=I$2,VLOOKUP($A9,'Proforma AR5'!$A$5:$L$10,11,FALSE),"")</f>
        <v/>
      </c>
      <c r="J57" s="190" t="str">
        <f>IF($B$2=J$2,VLOOKUP($A9,'Proforma AR5'!$A$5:$L$10,11,FALSE),"")</f>
        <v/>
      </c>
      <c r="K57" s="190" t="str">
        <f>IF($B$2=K$2,VLOOKUP($A9,'Proforma AR5'!$A$5:$L$10,11,FALSE),"")</f>
        <v/>
      </c>
      <c r="L57" s="190" t="str">
        <f>IF($B$2=L$2,VLOOKUP($A9,'Proforma AR5'!$A$5:$L$10,11,FALSE),"")</f>
        <v/>
      </c>
      <c r="M57" s="190" t="str">
        <f>IF($B$2=M$2,VLOOKUP($A9,'Proforma AR5'!$A$5:$L$10,11,FALSE),"")</f>
        <v/>
      </c>
    </row>
    <row r="58" spans="1:13" ht="17.25" customHeight="1">
      <c r="A58" s="183" t="s">
        <v>248</v>
      </c>
      <c r="B58" s="184" t="s">
        <v>55</v>
      </c>
      <c r="C58" s="184" t="s">
        <v>198</v>
      </c>
      <c r="D58" s="185" t="str">
        <f>IF($B$2=D$2,VLOOKUP($A4,'Proforma AR5'!$A$5:$L$10,12,FALSE),"")</f>
        <v/>
      </c>
      <c r="E58" s="185">
        <f>IF($B$2=E$2,VLOOKUP($A4,'Proforma AR5'!$A$5:$L$10,12,FALSE),"")</f>
        <v>0</v>
      </c>
      <c r="F58" s="185" t="str">
        <f>IF($B$2=F$2,VLOOKUP($A4,'Proforma AR5'!$A$5:$L$10,12,FALSE),"")</f>
        <v/>
      </c>
      <c r="G58" s="185" t="str">
        <f>IF($B$2=G$2,VLOOKUP($A4,'Proforma AR5'!$A$5:$L$10,12,FALSE),"")</f>
        <v/>
      </c>
      <c r="H58" s="185" t="str">
        <f>IF($B$2=H$2,VLOOKUP($A4,'Proforma AR5'!$A$5:$L$10,12,FALSE),"")</f>
        <v/>
      </c>
      <c r="I58" s="185" t="str">
        <f>IF($B$2=I$2,VLOOKUP($A4,'Proforma AR5'!$A$5:$L$10,12,FALSE),"")</f>
        <v/>
      </c>
      <c r="J58" s="185" t="str">
        <f>IF($B$2=J$2,VLOOKUP($A4,'Proforma AR5'!$A$5:$L$10,12,FALSE),"")</f>
        <v/>
      </c>
      <c r="K58" s="185" t="str">
        <f>IF($B$2=K$2,VLOOKUP($A4,'Proforma AR5'!$A$5:$L$10,12,FALSE),"")</f>
        <v/>
      </c>
      <c r="L58" s="185" t="str">
        <f>IF($B$2=L$2,VLOOKUP($A4,'Proforma AR5'!$A$5:$L$10,12,FALSE),"")</f>
        <v/>
      </c>
      <c r="M58" s="185" t="str">
        <f>IF($B$2=M$2,VLOOKUP($A4,'Proforma AR5'!$A$5:$L$10,12,FALSE),"")</f>
        <v/>
      </c>
    </row>
    <row r="59" spans="1:13" ht="17.25" customHeight="1">
      <c r="A59" s="183" t="s">
        <v>249</v>
      </c>
      <c r="B59" s="184" t="s">
        <v>38</v>
      </c>
      <c r="C59" s="184" t="s">
        <v>198</v>
      </c>
      <c r="D59" s="185" t="str">
        <f>IF($B$2=D$2,VLOOKUP($A5,'Proforma AR5'!$A$5:$L$10,12,FALSE),"")</f>
        <v/>
      </c>
      <c r="E59" s="185">
        <f>IF($B$2=E$2,VLOOKUP($A5,'Proforma AR5'!$A$5:$L$10,12,FALSE),"")</f>
        <v>0</v>
      </c>
      <c r="F59" s="185" t="str">
        <f>IF($B$2=F$2,VLOOKUP($A5,'Proforma AR5'!$A$5:$L$10,12,FALSE),"")</f>
        <v/>
      </c>
      <c r="G59" s="185" t="str">
        <f>IF($B$2=G$2,VLOOKUP($A5,'Proforma AR5'!$A$5:$L$10,12,FALSE),"")</f>
        <v/>
      </c>
      <c r="H59" s="185" t="str">
        <f>IF($B$2=H$2,VLOOKUP($A5,'Proforma AR5'!$A$5:$L$10,12,FALSE),"")</f>
        <v/>
      </c>
      <c r="I59" s="185" t="str">
        <f>IF($B$2=I$2,VLOOKUP($A5,'Proforma AR5'!$A$5:$L$10,12,FALSE),"")</f>
        <v/>
      </c>
      <c r="J59" s="185" t="str">
        <f>IF($B$2=J$2,VLOOKUP($A5,'Proforma AR5'!$A$5:$L$10,12,FALSE),"")</f>
        <v/>
      </c>
      <c r="K59" s="185" t="str">
        <f>IF($B$2=K$2,VLOOKUP($A5,'Proforma AR5'!$A$5:$L$10,12,FALSE),"")</f>
        <v/>
      </c>
      <c r="L59" s="185" t="str">
        <f>IF($B$2=L$2,VLOOKUP($A5,'Proforma AR5'!$A$5:$L$10,12,FALSE),"")</f>
        <v/>
      </c>
      <c r="M59" s="185" t="str">
        <f>IF($B$2=M$2,VLOOKUP($A5,'Proforma AR5'!$A$5:$L$10,12,FALSE),"")</f>
        <v/>
      </c>
    </row>
    <row r="60" spans="1:13" ht="17.25" customHeight="1">
      <c r="A60" s="183" t="s">
        <v>250</v>
      </c>
      <c r="B60" s="184" t="s">
        <v>39</v>
      </c>
      <c r="C60" s="184" t="s">
        <v>198</v>
      </c>
      <c r="D60" s="185" t="str">
        <f>IF($B$2=D$2,VLOOKUP($A6,'Proforma AR5'!$A$5:$L$10,12,FALSE),"")</f>
        <v/>
      </c>
      <c r="E60" s="185">
        <f>IF($B$2=E$2,VLOOKUP($A6,'Proforma AR5'!$A$5:$L$10,12,FALSE),"")</f>
        <v>0</v>
      </c>
      <c r="F60" s="185" t="str">
        <f>IF($B$2=F$2,VLOOKUP($A6,'Proforma AR5'!$A$5:$L$10,12,FALSE),"")</f>
        <v/>
      </c>
      <c r="G60" s="185" t="str">
        <f>IF($B$2=G$2,VLOOKUP($A6,'Proforma AR5'!$A$5:$L$10,12,FALSE),"")</f>
        <v/>
      </c>
      <c r="H60" s="185" t="str">
        <f>IF($B$2=H$2,VLOOKUP($A6,'Proforma AR5'!$A$5:$L$10,12,FALSE),"")</f>
        <v/>
      </c>
      <c r="I60" s="185" t="str">
        <f>IF($B$2=I$2,VLOOKUP($A6,'Proforma AR5'!$A$5:$L$10,12,FALSE),"")</f>
        <v/>
      </c>
      <c r="J60" s="185" t="str">
        <f>IF($B$2=J$2,VLOOKUP($A6,'Proforma AR5'!$A$5:$L$10,12,FALSE),"")</f>
        <v/>
      </c>
      <c r="K60" s="185" t="str">
        <f>IF($B$2=K$2,VLOOKUP($A6,'Proforma AR5'!$A$5:$L$10,12,FALSE),"")</f>
        <v/>
      </c>
      <c r="L60" s="185" t="str">
        <f>IF($B$2=L$2,VLOOKUP($A6,'Proforma AR5'!$A$5:$L$10,12,FALSE),"")</f>
        <v/>
      </c>
      <c r="M60" s="185" t="str">
        <f>IF($B$2=M$2,VLOOKUP($A6,'Proforma AR5'!$A$5:$L$10,12,FALSE),"")</f>
        <v/>
      </c>
    </row>
    <row r="61" spans="1:13" ht="17.25" customHeight="1">
      <c r="A61" s="183" t="s">
        <v>251</v>
      </c>
      <c r="B61" s="184" t="s">
        <v>40</v>
      </c>
      <c r="C61" s="184" t="s">
        <v>198</v>
      </c>
      <c r="D61" s="185" t="str">
        <f>IF($B$2=D$2,VLOOKUP($A7,'Proforma AR5'!$A$5:$L$10,12,FALSE),"")</f>
        <v/>
      </c>
      <c r="E61" s="185">
        <f>IF($B$2=E$2,VLOOKUP($A7,'Proforma AR5'!$A$5:$L$10,12,FALSE),"")</f>
        <v>0</v>
      </c>
      <c r="F61" s="185" t="str">
        <f>IF($B$2=F$2,VLOOKUP($A7,'Proforma AR5'!$A$5:$L$10,12,FALSE),"")</f>
        <v/>
      </c>
      <c r="G61" s="185" t="str">
        <f>IF($B$2=G$2,VLOOKUP($A7,'Proforma AR5'!$A$5:$L$10,12,FALSE),"")</f>
        <v/>
      </c>
      <c r="H61" s="185" t="str">
        <f>IF($B$2=H$2,VLOOKUP($A7,'Proforma AR5'!$A$5:$L$10,12,FALSE),"")</f>
        <v/>
      </c>
      <c r="I61" s="185" t="str">
        <f>IF($B$2=I$2,VLOOKUP($A7,'Proforma AR5'!$A$5:$L$10,12,FALSE),"")</f>
        <v/>
      </c>
      <c r="J61" s="185" t="str">
        <f>IF($B$2=J$2,VLOOKUP($A7,'Proforma AR5'!$A$5:$L$10,12,FALSE),"")</f>
        <v/>
      </c>
      <c r="K61" s="185" t="str">
        <f>IF($B$2=K$2,VLOOKUP($A7,'Proforma AR5'!$A$5:$L$10,12,FALSE),"")</f>
        <v/>
      </c>
      <c r="L61" s="185" t="str">
        <f>IF($B$2=L$2,VLOOKUP($A7,'Proforma AR5'!$A$5:$L$10,12,FALSE),"")</f>
        <v/>
      </c>
      <c r="M61" s="185" t="str">
        <f>IF($B$2=M$2,VLOOKUP($A7,'Proforma AR5'!$A$5:$L$10,12,FALSE),"")</f>
        <v/>
      </c>
    </row>
    <row r="62" spans="1:13" ht="17.25" customHeight="1">
      <c r="A62" s="183" t="s">
        <v>252</v>
      </c>
      <c r="B62" s="184" t="s">
        <v>41</v>
      </c>
      <c r="C62" s="184" t="s">
        <v>198</v>
      </c>
      <c r="D62" s="185" t="str">
        <f>IF($B$2=D$2,VLOOKUP($A8,'Proforma AR5'!$A$5:$L$10,12,FALSE),"")</f>
        <v/>
      </c>
      <c r="E62" s="185">
        <f>IF($B$2=E$2,VLOOKUP($A8,'Proforma AR5'!$A$5:$L$10,12,FALSE),"")</f>
        <v>0</v>
      </c>
      <c r="F62" s="185" t="str">
        <f>IF($B$2=F$2,VLOOKUP($A8,'Proforma AR5'!$A$5:$L$10,12,FALSE),"")</f>
        <v/>
      </c>
      <c r="G62" s="185" t="str">
        <f>IF($B$2=G$2,VLOOKUP($A8,'Proforma AR5'!$A$5:$L$10,12,FALSE),"")</f>
        <v/>
      </c>
      <c r="H62" s="185" t="str">
        <f>IF($B$2=H$2,VLOOKUP($A8,'Proforma AR5'!$A$5:$L$10,12,FALSE),"")</f>
        <v/>
      </c>
      <c r="I62" s="185" t="str">
        <f>IF($B$2=I$2,VLOOKUP($A8,'Proforma AR5'!$A$5:$L$10,12,FALSE),"")</f>
        <v/>
      </c>
      <c r="J62" s="185" t="str">
        <f>IF($B$2=J$2,VLOOKUP($A8,'Proforma AR5'!$A$5:$L$10,12,FALSE),"")</f>
        <v/>
      </c>
      <c r="K62" s="185" t="str">
        <f>IF($B$2=K$2,VLOOKUP($A8,'Proforma AR5'!$A$5:$L$10,12,FALSE),"")</f>
        <v/>
      </c>
      <c r="L62" s="185" t="str">
        <f>IF($B$2=L$2,VLOOKUP($A8,'Proforma AR5'!$A$5:$L$10,12,FALSE),"")</f>
        <v/>
      </c>
      <c r="M62" s="185" t="str">
        <f>IF($B$2=M$2,VLOOKUP($A8,'Proforma AR5'!$A$5:$L$10,12,FALSE),"")</f>
        <v/>
      </c>
    </row>
    <row r="63" spans="1:13" s="164" customFormat="1" ht="17.25" customHeight="1">
      <c r="A63" s="187" t="s">
        <v>253</v>
      </c>
      <c r="B63" s="187" t="s">
        <v>42</v>
      </c>
      <c r="C63" s="187" t="s">
        <v>198</v>
      </c>
      <c r="D63" s="191" t="str">
        <f>IF($B$2=D$2,VLOOKUP($A9,'Proforma AR5'!$A$5:$L$10,12,FALSE),"")</f>
        <v/>
      </c>
      <c r="E63" s="189">
        <f>IF($B$2=E$2,VLOOKUP($A9,'Proforma AR5'!$A$5:$L$10,12,FALSE),"")</f>
        <v>0</v>
      </c>
      <c r="F63" s="189" t="str">
        <f>IF($B$2=F$2,VLOOKUP($A9,'Proforma AR5'!$A$5:$L$10,12,FALSE),"")</f>
        <v/>
      </c>
      <c r="G63" s="189" t="str">
        <f>IF($B$2=G$2,VLOOKUP($A9,'Proforma AR5'!$A$5:$L$10,12,FALSE),"")</f>
        <v/>
      </c>
      <c r="H63" s="189" t="str">
        <f>IF($B$2=H$2,VLOOKUP($A9,'Proforma AR5'!$A$5:$L$10,12,FALSE),"")</f>
        <v/>
      </c>
      <c r="I63" s="189" t="str">
        <f>IF($B$2=I$2,VLOOKUP($A9,'Proforma AR5'!$A$5:$L$10,12,FALSE),"")</f>
        <v/>
      </c>
      <c r="J63" s="189" t="str">
        <f>IF($B$2=J$2,VLOOKUP($A9,'Proforma AR5'!$A$5:$L$10,12,FALSE),"")</f>
        <v/>
      </c>
      <c r="K63" s="189" t="str">
        <f>IF($B$2=K$2,VLOOKUP($A9,'Proforma AR5'!$A$5:$L$10,12,FALSE),"")</f>
        <v/>
      </c>
      <c r="L63" s="189" t="str">
        <f>IF($B$2=L$2,VLOOKUP($A9,'Proforma AR5'!$A$5:$L$10,12,FALSE),"")</f>
        <v/>
      </c>
      <c r="M63" s="189" t="str">
        <f>IF($B$2=M$2,VLOOKUP($A9,'Proforma AR5'!$A$5:$L$10,12,FALSE),"")</f>
        <v/>
      </c>
    </row>
    <row r="64" spans="1:13" ht="17.25" customHeight="1">
      <c r="A64" s="183" t="s">
        <v>580</v>
      </c>
      <c r="B64" s="184" t="s">
        <v>55</v>
      </c>
      <c r="C64" s="184" t="s">
        <v>570</v>
      </c>
      <c r="D64" s="185" t="str">
        <f>IF($B$2=D$2,VLOOKUP($A4,'Proforma AR5'!$A$5:$W$10,13,FALSE),"")</f>
        <v/>
      </c>
      <c r="E64" s="185">
        <f>IF($B$2=E$2,VLOOKUP($A4,'Proforma AR5'!$A$5:$L$10,12,FALSE),"")</f>
        <v>0</v>
      </c>
      <c r="F64" s="185" t="str">
        <f>IF($B$2=F$2,VLOOKUP($A4,'Proforma AR5'!$A$5:$L$10,12,FALSE),"")</f>
        <v/>
      </c>
      <c r="G64" s="185" t="str">
        <f>IF($B$2=G$2,VLOOKUP($A4,'Proforma AR5'!$A$5:$L$10,12,FALSE),"")</f>
        <v/>
      </c>
      <c r="H64" s="185" t="str">
        <f>IF($B$2=H$2,VLOOKUP($A4,'Proforma AR5'!$A$5:$L$10,12,FALSE),"")</f>
        <v/>
      </c>
      <c r="I64" s="185" t="str">
        <f>IF($B$2=I$2,VLOOKUP($A4,'Proforma AR5'!$A$5:$L$10,12,FALSE),"")</f>
        <v/>
      </c>
      <c r="J64" s="185" t="str">
        <f>IF($B$2=J$2,VLOOKUP($A4,'Proforma AR5'!$A$5:$L$10,12,FALSE),"")</f>
        <v/>
      </c>
      <c r="K64" s="185" t="str">
        <f>IF($B$2=K$2,VLOOKUP($A4,'Proforma AR5'!$A$5:$L$10,12,FALSE),"")</f>
        <v/>
      </c>
      <c r="L64" s="185" t="str">
        <f>IF($B$2=L$2,VLOOKUP($A4,'Proforma AR5'!$A$5:$L$10,12,FALSE),"")</f>
        <v/>
      </c>
      <c r="M64" s="185" t="str">
        <f>IF($B$2=M$2,VLOOKUP($A4,'Proforma AR5'!$A$5:$L$10,12,FALSE),"")</f>
        <v/>
      </c>
    </row>
    <row r="65" spans="1:13" ht="17.25" customHeight="1">
      <c r="A65" s="183" t="s">
        <v>581</v>
      </c>
      <c r="B65" s="184" t="s">
        <v>38</v>
      </c>
      <c r="C65" s="184" t="s">
        <v>570</v>
      </c>
      <c r="D65" s="185" t="str">
        <f>IF($B$2=D$2,VLOOKUP($A5,'Proforma AR5'!$A$5:$W$10,13,FALSE),"")</f>
        <v/>
      </c>
      <c r="E65" s="185">
        <f>IF($B$2=E$2,VLOOKUP($A5,'Proforma AR5'!$A$5:$W$10,13,FALSE),"")</f>
        <v>0</v>
      </c>
      <c r="F65" s="185" t="str">
        <f>IF($B$2=F$2,VLOOKUP($A5,'Proforma AR5'!$A$5:$W$10,13,FALSE),"")</f>
        <v/>
      </c>
      <c r="G65" s="185" t="str">
        <f>IF($B$2=G$2,VLOOKUP($A5,'Proforma AR5'!$A$5:$W$10,13,FALSE),"")</f>
        <v/>
      </c>
      <c r="H65" s="185" t="str">
        <f>IF($B$2=H$2,VLOOKUP($A5,'Proforma AR5'!$A$5:$W$10,13,FALSE),"")</f>
        <v/>
      </c>
      <c r="I65" s="185" t="str">
        <f>IF($B$2=I$2,VLOOKUP($A5,'Proforma AR5'!$A$5:$W$10,13,FALSE),"")</f>
        <v/>
      </c>
      <c r="J65" s="185" t="str">
        <f>IF($B$2=J$2,VLOOKUP($A5,'Proforma AR5'!$A$5:$W$10,13,FALSE),"")</f>
        <v/>
      </c>
      <c r="K65" s="185" t="str">
        <f>IF($B$2=K$2,VLOOKUP($A5,'Proforma AR5'!$A$5:$W$10,13,FALSE),"")</f>
        <v/>
      </c>
      <c r="L65" s="185" t="str">
        <f>IF($B$2=L$2,VLOOKUP($A5,'Proforma AR5'!$A$5:$W$10,13,FALSE),"")</f>
        <v/>
      </c>
      <c r="M65" s="185" t="str">
        <f>IF($B$2=M$2,VLOOKUP($A5,'Proforma AR5'!$A$5:$W$10,13,FALSE),"")</f>
        <v/>
      </c>
    </row>
    <row r="66" spans="1:13" ht="17.25" customHeight="1">
      <c r="A66" s="183" t="s">
        <v>582</v>
      </c>
      <c r="B66" s="184" t="s">
        <v>39</v>
      </c>
      <c r="C66" s="184" t="s">
        <v>570</v>
      </c>
      <c r="D66" s="185" t="str">
        <f>IF($B$2=D$2,VLOOKUP($A6,'Proforma AR5'!$A$5:$W$10,13,FALSE),"")</f>
        <v/>
      </c>
      <c r="E66" s="185">
        <f>IF($B$2=E$2,VLOOKUP($A6,'Proforma AR5'!$A$5:$W$10,13,FALSE),"")</f>
        <v>0</v>
      </c>
      <c r="F66" s="185" t="str">
        <f>IF($B$2=F$2,VLOOKUP($A6,'Proforma AR5'!$A$5:$W$10,13,FALSE),"")</f>
        <v/>
      </c>
      <c r="G66" s="185" t="str">
        <f>IF($B$2=G$2,VLOOKUP($A6,'Proforma AR5'!$A$5:$W$10,13,FALSE),"")</f>
        <v/>
      </c>
      <c r="H66" s="185" t="str">
        <f>IF($B$2=H$2,VLOOKUP($A6,'Proforma AR5'!$A$5:$W$10,13,FALSE),"")</f>
        <v/>
      </c>
      <c r="I66" s="185" t="str">
        <f>IF($B$2=I$2,VLOOKUP($A6,'Proforma AR5'!$A$5:$W$10,13,FALSE),"")</f>
        <v/>
      </c>
      <c r="J66" s="185" t="str">
        <f>IF($B$2=J$2,VLOOKUP($A6,'Proforma AR5'!$A$5:$W$10,13,FALSE),"")</f>
        <v/>
      </c>
      <c r="K66" s="185" t="str">
        <f>IF($B$2=K$2,VLOOKUP($A6,'Proforma AR5'!$A$5:$W$10,13,FALSE),"")</f>
        <v/>
      </c>
      <c r="L66" s="185" t="str">
        <f>IF($B$2=L$2,VLOOKUP($A6,'Proforma AR5'!$A$5:$W$10,13,FALSE),"")</f>
        <v/>
      </c>
      <c r="M66" s="185" t="str">
        <f>IF($B$2=M$2,VLOOKUP($A6,'Proforma AR5'!$A$5:$W$10,13,FALSE),"")</f>
        <v/>
      </c>
    </row>
    <row r="67" spans="1:13" ht="17.25" customHeight="1">
      <c r="A67" s="183" t="s">
        <v>583</v>
      </c>
      <c r="B67" s="184" t="s">
        <v>40</v>
      </c>
      <c r="C67" s="184" t="s">
        <v>570</v>
      </c>
      <c r="D67" s="185" t="str">
        <f>IF($B$2=D$2,VLOOKUP($A7,'Proforma AR5'!$A$5:$W$10,13,FALSE),"")</f>
        <v/>
      </c>
      <c r="E67" s="185">
        <f>IF($B$2=E$2,VLOOKUP($A7,'Proforma AR5'!$A$5:$W$10,13,FALSE),"")</f>
        <v>0</v>
      </c>
      <c r="F67" s="185" t="str">
        <f>IF($B$2=F$2,VLOOKUP($A7,'Proforma AR5'!$A$5:$W$10,13,FALSE),"")</f>
        <v/>
      </c>
      <c r="G67" s="185" t="str">
        <f>IF($B$2=G$2,VLOOKUP($A7,'Proforma AR5'!$A$5:$W$10,13,FALSE),"")</f>
        <v/>
      </c>
      <c r="H67" s="185" t="str">
        <f>IF($B$2=H$2,VLOOKUP($A7,'Proforma AR5'!$A$5:$W$10,13,FALSE),"")</f>
        <v/>
      </c>
      <c r="I67" s="185" t="str">
        <f>IF($B$2=I$2,VLOOKUP($A7,'Proforma AR5'!$A$5:$W$10,13,FALSE),"")</f>
        <v/>
      </c>
      <c r="J67" s="185" t="str">
        <f>IF($B$2=J$2,VLOOKUP($A7,'Proforma AR5'!$A$5:$W$10,13,FALSE),"")</f>
        <v/>
      </c>
      <c r="K67" s="185" t="str">
        <f>IF($B$2=K$2,VLOOKUP($A7,'Proforma AR5'!$A$5:$W$10,13,FALSE),"")</f>
        <v/>
      </c>
      <c r="L67" s="185" t="str">
        <f>IF($B$2=L$2,VLOOKUP($A7,'Proforma AR5'!$A$5:$W$10,13,FALSE),"")</f>
        <v/>
      </c>
      <c r="M67" s="185" t="str">
        <f>IF($B$2=M$2,VLOOKUP($A7,'Proforma AR5'!$A$5:$W$10,13,FALSE),"")</f>
        <v/>
      </c>
    </row>
    <row r="68" spans="1:13" ht="17.25" customHeight="1">
      <c r="A68" s="183" t="s">
        <v>584</v>
      </c>
      <c r="B68" s="184" t="s">
        <v>41</v>
      </c>
      <c r="C68" s="184" t="s">
        <v>570</v>
      </c>
      <c r="D68" s="185" t="str">
        <f>IF($B$2=D$2,VLOOKUP($A8,'Proforma AR5'!$A$5:$W$10,13,FALSE),"")</f>
        <v/>
      </c>
      <c r="E68" s="185">
        <f>IF($B$2=E$2,VLOOKUP($A8,'Proforma AR5'!$A$5:$W$10,13,FALSE),"")</f>
        <v>0</v>
      </c>
      <c r="F68" s="185" t="str">
        <f>IF($B$2=F$2,VLOOKUP($A8,'Proforma AR5'!$A$5:$W$10,13,FALSE),"")</f>
        <v/>
      </c>
      <c r="G68" s="185" t="str">
        <f>IF($B$2=G$2,VLOOKUP($A8,'Proforma AR5'!$A$5:$W$10,13,FALSE),"")</f>
        <v/>
      </c>
      <c r="H68" s="185" t="str">
        <f>IF($B$2=H$2,VLOOKUP($A8,'Proforma AR5'!$A$5:$W$10,13,FALSE),"")</f>
        <v/>
      </c>
      <c r="I68" s="185" t="str">
        <f>IF($B$2=I$2,VLOOKUP($A8,'Proforma AR5'!$A$5:$W$10,13,FALSE),"")</f>
        <v/>
      </c>
      <c r="J68" s="185" t="str">
        <f>IF($B$2=J$2,VLOOKUP($A8,'Proforma AR5'!$A$5:$W$10,13,FALSE),"")</f>
        <v/>
      </c>
      <c r="K68" s="185" t="str">
        <f>IF($B$2=K$2,VLOOKUP($A8,'Proforma AR5'!$A$5:$W$10,13,FALSE),"")</f>
        <v/>
      </c>
      <c r="L68" s="185" t="str">
        <f>IF($B$2=L$2,VLOOKUP($A8,'Proforma AR5'!$A$5:$W$10,13,FALSE),"")</f>
        <v/>
      </c>
      <c r="M68" s="185" t="str">
        <f>IF($B$2=M$2,VLOOKUP($A8,'Proforma AR5'!$A$5:$W$10,13,FALSE),"")</f>
        <v/>
      </c>
    </row>
    <row r="69" spans="1:13" s="164" customFormat="1" ht="17.25" customHeight="1">
      <c r="A69" s="187" t="s">
        <v>585</v>
      </c>
      <c r="B69" s="187" t="s">
        <v>42</v>
      </c>
      <c r="C69" s="187" t="s">
        <v>570</v>
      </c>
      <c r="D69" s="191" t="str">
        <f>IF($B$2=D$2,VLOOKUP($A9,'Proforma AR5'!$A$5:$W$10,13,FALSE),"")</f>
        <v/>
      </c>
      <c r="E69" s="191">
        <f>IF($B$2=E$2,VLOOKUP($A9,'Proforma AR5'!$A$5:$W$10,13,FALSE),"")</f>
        <v>0</v>
      </c>
      <c r="F69" s="191" t="str">
        <f>IF($B$2=F$2,VLOOKUP($A9,'Proforma AR5'!$A$5:$W$10,13,FALSE),"")</f>
        <v/>
      </c>
      <c r="G69" s="191" t="str">
        <f>IF($B$2=G$2,VLOOKUP($A9,'Proforma AR5'!$A$5:$W$10,13,FALSE),"")</f>
        <v/>
      </c>
      <c r="H69" s="191" t="str">
        <f>IF($B$2=H$2,VLOOKUP($A9,'Proforma AR5'!$A$5:$W$10,13,FALSE),"")</f>
        <v/>
      </c>
      <c r="I69" s="191" t="str">
        <f>IF($B$2=I$2,VLOOKUP($A9,'Proforma AR5'!$A$5:$W$10,13,FALSE),"")</f>
        <v/>
      </c>
      <c r="J69" s="191" t="str">
        <f>IF($B$2=J$2,VLOOKUP($A9,'Proforma AR5'!$A$5:$W$10,13,FALSE),"")</f>
        <v/>
      </c>
      <c r="K69" s="191" t="str">
        <f>IF($B$2=K$2,VLOOKUP($A9,'Proforma AR5'!$A$5:$W$10,13,FALSE),"")</f>
        <v/>
      </c>
      <c r="L69" s="191" t="str">
        <f>IF($B$2=L$2,VLOOKUP($A9,'Proforma AR5'!$A$5:$W$10,13,FALSE),"")</f>
        <v/>
      </c>
      <c r="M69" s="191" t="str">
        <f>IF($B$2=M$2,VLOOKUP($A9,'Proforma AR5'!$A$5:$W$10,13,FALSE),"")</f>
        <v/>
      </c>
    </row>
    <row r="70" spans="1:13" ht="17.25" customHeight="1">
      <c r="A70" s="183" t="s">
        <v>586</v>
      </c>
      <c r="B70" s="184" t="s">
        <v>55</v>
      </c>
      <c r="C70" s="184" t="s">
        <v>571</v>
      </c>
      <c r="D70" s="185" t="str">
        <f>IF($B$2=D$2,VLOOKUP($A4,'Proforma AR5'!$A$5:$W$10,14,FALSE),"")</f>
        <v/>
      </c>
      <c r="E70" s="185">
        <f>IF($B$2=E$2,VLOOKUP($A4,'Proforma AR5'!$A$5:$W$10,14,FALSE),"")</f>
        <v>0</v>
      </c>
      <c r="F70" s="185" t="str">
        <f>IF($B$2=F$2,VLOOKUP($A4,'Proforma AR5'!$A$5:$W$10,14,FALSE),"")</f>
        <v/>
      </c>
      <c r="G70" s="185" t="str">
        <f>IF($B$2=G$2,VLOOKUP($A4,'Proforma AR5'!$A$5:$W$10,14,FALSE),"")</f>
        <v/>
      </c>
      <c r="H70" s="185" t="str">
        <f>IF($B$2=H$2,VLOOKUP($A4,'Proforma AR5'!$A$5:$W$10,14,FALSE),"")</f>
        <v/>
      </c>
      <c r="I70" s="185" t="str">
        <f>IF($B$2=I$2,VLOOKUP($A4,'Proforma AR5'!$A$5:$W$10,14,FALSE),"")</f>
        <v/>
      </c>
      <c r="J70" s="185" t="str">
        <f>IF($B$2=J$2,VLOOKUP($A4,'Proforma AR5'!$A$5:$W$10,14,FALSE),"")</f>
        <v/>
      </c>
      <c r="K70" s="185" t="str">
        <f>IF($B$2=K$2,VLOOKUP($A4,'Proforma AR5'!$A$5:$W$10,14,FALSE),"")</f>
        <v/>
      </c>
      <c r="L70" s="185" t="str">
        <f>IF($B$2=L$2,VLOOKUP($A4,'Proforma AR5'!$A$5:$W$10,14,FALSE),"")</f>
        <v/>
      </c>
      <c r="M70" s="185" t="str">
        <f>IF($B$2=M$2,VLOOKUP($A4,'Proforma AR5'!$A$5:$W$10,14,FALSE),"")</f>
        <v/>
      </c>
    </row>
    <row r="71" spans="1:13" ht="17.25" customHeight="1">
      <c r="A71" s="183" t="s">
        <v>587</v>
      </c>
      <c r="B71" s="184" t="s">
        <v>38</v>
      </c>
      <c r="C71" s="184" t="s">
        <v>571</v>
      </c>
      <c r="D71" s="185" t="str">
        <f>IF($B$2=D$2,VLOOKUP($A5,'Proforma AR5'!$A$5:$W$10,14,FALSE),"")</f>
        <v/>
      </c>
      <c r="E71" s="185">
        <f>IF($B$2=E$2,VLOOKUP($A5,'Proforma AR5'!$A$5:$W$10,14,FALSE),"")</f>
        <v>0</v>
      </c>
      <c r="F71" s="185" t="str">
        <f>IF($B$2=F$2,VLOOKUP($A5,'Proforma AR5'!$A$5:$W$10,14,FALSE),"")</f>
        <v/>
      </c>
      <c r="G71" s="185" t="str">
        <f>IF($B$2=G$2,VLOOKUP($A5,'Proforma AR5'!$A$5:$W$10,14,FALSE),"")</f>
        <v/>
      </c>
      <c r="H71" s="185" t="str">
        <f>IF($B$2=H$2,VLOOKUP($A5,'Proforma AR5'!$A$5:$W$10,14,FALSE),"")</f>
        <v/>
      </c>
      <c r="I71" s="185" t="str">
        <f>IF($B$2=I$2,VLOOKUP($A5,'Proforma AR5'!$A$5:$W$10,14,FALSE),"")</f>
        <v/>
      </c>
      <c r="J71" s="185" t="str">
        <f>IF($B$2=J$2,VLOOKUP($A5,'Proforma AR5'!$A$5:$W$10,14,FALSE),"")</f>
        <v/>
      </c>
      <c r="K71" s="185" t="str">
        <f>IF($B$2=K$2,VLOOKUP($A5,'Proforma AR5'!$A$5:$W$10,14,FALSE),"")</f>
        <v/>
      </c>
      <c r="L71" s="185" t="str">
        <f>IF($B$2=L$2,VLOOKUP($A5,'Proforma AR5'!$A$5:$W$10,14,FALSE),"")</f>
        <v/>
      </c>
      <c r="M71" s="185" t="str">
        <f>IF($B$2=M$2,VLOOKUP($A5,'Proforma AR5'!$A$5:$W$10,14,FALSE),"")</f>
        <v/>
      </c>
    </row>
    <row r="72" spans="1:13" ht="17.25" customHeight="1">
      <c r="A72" s="183" t="s">
        <v>588</v>
      </c>
      <c r="B72" s="184" t="s">
        <v>39</v>
      </c>
      <c r="C72" s="184" t="s">
        <v>571</v>
      </c>
      <c r="D72" s="185" t="str">
        <f>IF($B$2=D$2,VLOOKUP($A6,'Proforma AR5'!$A$5:$W$10,14,FALSE),"")</f>
        <v/>
      </c>
      <c r="E72" s="185">
        <f>IF($B$2=E$2,VLOOKUP($A6,'Proforma AR5'!$A$5:$W$10,14,FALSE),"")</f>
        <v>0</v>
      </c>
      <c r="F72" s="185" t="str">
        <f>IF($B$2=F$2,VLOOKUP($A6,'Proforma AR5'!$A$5:$W$10,14,FALSE),"")</f>
        <v/>
      </c>
      <c r="G72" s="185" t="str">
        <f>IF($B$2=G$2,VLOOKUP($A6,'Proforma AR5'!$A$5:$W$10,14,FALSE),"")</f>
        <v/>
      </c>
      <c r="H72" s="185" t="str">
        <f>IF($B$2=H$2,VLOOKUP($A6,'Proforma AR5'!$A$5:$W$10,14,FALSE),"")</f>
        <v/>
      </c>
      <c r="I72" s="185" t="str">
        <f>IF($B$2=I$2,VLOOKUP($A6,'Proforma AR5'!$A$5:$W$10,14,FALSE),"")</f>
        <v/>
      </c>
      <c r="J72" s="185" t="str">
        <f>IF($B$2=J$2,VLOOKUP($A6,'Proforma AR5'!$A$5:$W$10,14,FALSE),"")</f>
        <v/>
      </c>
      <c r="K72" s="185" t="str">
        <f>IF($B$2=K$2,VLOOKUP($A6,'Proforma AR5'!$A$5:$W$10,14,FALSE),"")</f>
        <v/>
      </c>
      <c r="L72" s="185" t="str">
        <f>IF($B$2=L$2,VLOOKUP($A6,'Proforma AR5'!$A$5:$W$10,14,FALSE),"")</f>
        <v/>
      </c>
      <c r="M72" s="185" t="str">
        <f>IF($B$2=M$2,VLOOKUP($A6,'Proforma AR5'!$A$5:$W$10,14,FALSE),"")</f>
        <v/>
      </c>
    </row>
    <row r="73" spans="1:13" ht="17.25" customHeight="1">
      <c r="A73" s="183" t="s">
        <v>589</v>
      </c>
      <c r="B73" s="184" t="s">
        <v>40</v>
      </c>
      <c r="C73" s="184" t="s">
        <v>571</v>
      </c>
      <c r="D73" s="185" t="str">
        <f>IF($B$2=D$2,VLOOKUP($A7,'Proforma AR5'!$A$5:$W$10,14,FALSE),"")</f>
        <v/>
      </c>
      <c r="E73" s="185">
        <f>IF($B$2=E$2,VLOOKUP($A7,'Proforma AR5'!$A$5:$W$10,14,FALSE),"")</f>
        <v>0</v>
      </c>
      <c r="F73" s="185" t="str">
        <f>IF($B$2=F$2,VLOOKUP($A7,'Proforma AR5'!$A$5:$W$10,14,FALSE),"")</f>
        <v/>
      </c>
      <c r="G73" s="185" t="str">
        <f>IF($B$2=G$2,VLOOKUP($A7,'Proforma AR5'!$A$5:$W$10,14,FALSE),"")</f>
        <v/>
      </c>
      <c r="H73" s="185" t="str">
        <f>IF($B$2=H$2,VLOOKUP($A7,'Proforma AR5'!$A$5:$W$10,14,FALSE),"")</f>
        <v/>
      </c>
      <c r="I73" s="185" t="str">
        <f>IF($B$2=I$2,VLOOKUP($A7,'Proforma AR5'!$A$5:$W$10,14,FALSE),"")</f>
        <v/>
      </c>
      <c r="J73" s="185" t="str">
        <f>IF($B$2=J$2,VLOOKUP($A7,'Proforma AR5'!$A$5:$W$10,14,FALSE),"")</f>
        <v/>
      </c>
      <c r="K73" s="185" t="str">
        <f>IF($B$2=K$2,VLOOKUP($A7,'Proforma AR5'!$A$5:$W$10,14,FALSE),"")</f>
        <v/>
      </c>
      <c r="L73" s="185" t="str">
        <f>IF($B$2=L$2,VLOOKUP($A7,'Proforma AR5'!$A$5:$W$10,14,FALSE),"")</f>
        <v/>
      </c>
      <c r="M73" s="185" t="str">
        <f>IF($B$2=M$2,VLOOKUP($A7,'Proforma AR5'!$A$5:$W$10,14,FALSE),"")</f>
        <v/>
      </c>
    </row>
    <row r="74" spans="1:13" ht="17.25" customHeight="1">
      <c r="A74" s="183" t="s">
        <v>590</v>
      </c>
      <c r="B74" s="184" t="s">
        <v>41</v>
      </c>
      <c r="C74" s="184" t="s">
        <v>571</v>
      </c>
      <c r="D74" s="185" t="str">
        <f>IF($B$2=D$2,VLOOKUP($A8,'Proforma AR5'!$A$5:$W$10,14,FALSE),"")</f>
        <v/>
      </c>
      <c r="E74" s="185">
        <f>IF($B$2=E$2,VLOOKUP($A8,'Proforma AR5'!$A$5:$W$10,14,FALSE),"")</f>
        <v>0</v>
      </c>
      <c r="F74" s="185" t="str">
        <f>IF($B$2=F$2,VLOOKUP($A8,'Proforma AR5'!$A$5:$W$10,14,FALSE),"")</f>
        <v/>
      </c>
      <c r="G74" s="185" t="str">
        <f>IF($B$2=G$2,VLOOKUP($A8,'Proforma AR5'!$A$5:$W$10,14,FALSE),"")</f>
        <v/>
      </c>
      <c r="H74" s="185" t="str">
        <f>IF($B$2=H$2,VLOOKUP($A8,'Proforma AR5'!$A$5:$W$10,14,FALSE),"")</f>
        <v/>
      </c>
      <c r="I74" s="185" t="str">
        <f>IF($B$2=I$2,VLOOKUP($A8,'Proforma AR5'!$A$5:$W$10,14,FALSE),"")</f>
        <v/>
      </c>
      <c r="J74" s="185" t="str">
        <f>IF($B$2=J$2,VLOOKUP($A8,'Proforma AR5'!$A$5:$W$10,14,FALSE),"")</f>
        <v/>
      </c>
      <c r="K74" s="185" t="str">
        <f>IF($B$2=K$2,VLOOKUP($A8,'Proforma AR5'!$A$5:$W$10,14,FALSE),"")</f>
        <v/>
      </c>
      <c r="L74" s="185" t="str">
        <f>IF($B$2=L$2,VLOOKUP($A8,'Proforma AR5'!$A$5:$W$10,14,FALSE),"")</f>
        <v/>
      </c>
      <c r="M74" s="185" t="str">
        <f>IF($B$2=M$2,VLOOKUP($A8,'Proforma AR5'!$A$5:$W$10,14,FALSE),"")</f>
        <v/>
      </c>
    </row>
    <row r="75" spans="1:13" s="164" customFormat="1" ht="17.25" customHeight="1">
      <c r="A75" s="187" t="s">
        <v>591</v>
      </c>
      <c r="B75" s="187" t="s">
        <v>42</v>
      </c>
      <c r="C75" s="187" t="s">
        <v>571</v>
      </c>
      <c r="D75" s="191" t="str">
        <f>IF($B$2=D$2,VLOOKUP($A9,'Proforma AR5'!$A$5:$W$10,14,FALSE),"")</f>
        <v/>
      </c>
      <c r="E75" s="191">
        <f>IF($B$2=E$2,VLOOKUP($A9,'Proforma AR5'!$A$5:$W$10,14,FALSE),"")</f>
        <v>0</v>
      </c>
      <c r="F75" s="191" t="str">
        <f>IF($B$2=F$2,VLOOKUP($A9,'Proforma AR5'!$A$5:$W$10,14,FALSE),"")</f>
        <v/>
      </c>
      <c r="G75" s="191" t="str">
        <f>IF($B$2=G$2,VLOOKUP($A9,'Proforma AR5'!$A$5:$W$10,14,FALSE),"")</f>
        <v/>
      </c>
      <c r="H75" s="191" t="str">
        <f>IF($B$2=H$2,VLOOKUP($A9,'Proforma AR5'!$A$5:$W$10,14,FALSE),"")</f>
        <v/>
      </c>
      <c r="I75" s="191" t="str">
        <f>IF($B$2=I$2,VLOOKUP($A9,'Proforma AR5'!$A$5:$W$10,14,FALSE),"")</f>
        <v/>
      </c>
      <c r="J75" s="191" t="str">
        <f>IF($B$2=J$2,VLOOKUP($A9,'Proforma AR5'!$A$5:$W$10,14,FALSE),"")</f>
        <v/>
      </c>
      <c r="K75" s="191" t="str">
        <f>IF($B$2=K$2,VLOOKUP($A9,'Proforma AR5'!$A$5:$W$10,14,FALSE),"")</f>
        <v/>
      </c>
      <c r="L75" s="191" t="str">
        <f>IF($B$2=L$2,VLOOKUP($A9,'Proforma AR5'!$A$5:$W$10,14,FALSE),"")</f>
        <v/>
      </c>
      <c r="M75" s="191" t="str">
        <f>IF($B$2=M$2,VLOOKUP($A9,'Proforma AR5'!$A$5:$W$10,14,FALSE),"")</f>
        <v/>
      </c>
    </row>
    <row r="76" spans="1:13" ht="17.25" customHeight="1">
      <c r="A76" s="183" t="s">
        <v>592</v>
      </c>
      <c r="B76" s="184" t="s">
        <v>55</v>
      </c>
      <c r="C76" s="184" t="s">
        <v>572</v>
      </c>
      <c r="D76" s="185" t="str">
        <f>IF($B$2=D$2,VLOOKUP($A4,'Proforma AR5'!$A$5:$W$10,15,FALSE),"")</f>
        <v/>
      </c>
      <c r="E76" s="185">
        <f>IF($B$2=E$2,VLOOKUP($A4,'Proforma AR5'!$A$5:$W$10,15,FALSE),"")</f>
        <v>0</v>
      </c>
      <c r="F76" s="185" t="str">
        <f>IF($B$2=F$2,VLOOKUP($A4,'Proforma AR5'!$A$5:$W$10,15,FALSE),"")</f>
        <v/>
      </c>
      <c r="G76" s="185" t="str">
        <f>IF($B$2=G$2,VLOOKUP($A4,'Proforma AR5'!$A$5:$W$10,15,FALSE),"")</f>
        <v/>
      </c>
      <c r="H76" s="185" t="str">
        <f>IF($B$2=H$2,VLOOKUP($A4,'Proforma AR5'!$A$5:$W$10,15,FALSE),"")</f>
        <v/>
      </c>
      <c r="I76" s="185" t="str">
        <f>IF($B$2=I$2,VLOOKUP($A4,'Proforma AR5'!$A$5:$W$10,15,FALSE),"")</f>
        <v/>
      </c>
      <c r="J76" s="185" t="str">
        <f>IF($B$2=J$2,VLOOKUP($A4,'Proforma AR5'!$A$5:$W$10,15,FALSE),"")</f>
        <v/>
      </c>
      <c r="K76" s="185" t="str">
        <f>IF($B$2=K$2,VLOOKUP($A4,'Proforma AR5'!$A$5:$W$10,15,FALSE),"")</f>
        <v/>
      </c>
      <c r="L76" s="185" t="str">
        <f>IF($B$2=L$2,VLOOKUP($A4,'Proforma AR5'!$A$5:$W$10,15,FALSE),"")</f>
        <v/>
      </c>
      <c r="M76" s="185" t="str">
        <f>IF($B$2=M$2,VLOOKUP($A4,'Proforma AR5'!$A$5:$W$10,15,FALSE),"")</f>
        <v/>
      </c>
    </row>
    <row r="77" spans="1:13" ht="17.25" customHeight="1">
      <c r="A77" s="183" t="s">
        <v>593</v>
      </c>
      <c r="B77" s="184" t="s">
        <v>38</v>
      </c>
      <c r="C77" s="184" t="s">
        <v>572</v>
      </c>
      <c r="D77" s="185" t="str">
        <f>IF($B$2=D$2,VLOOKUP($A5,'Proforma AR5'!$A$5:$W$10,15,FALSE),"")</f>
        <v/>
      </c>
      <c r="E77" s="185">
        <f>IF($B$2=E$2,VLOOKUP($A5,'Proforma AR5'!$A$5:$W$10,15,FALSE),"")</f>
        <v>0</v>
      </c>
      <c r="F77" s="185" t="str">
        <f>IF($B$2=F$2,VLOOKUP($A5,'Proforma AR5'!$A$5:$W$10,15,FALSE),"")</f>
        <v/>
      </c>
      <c r="G77" s="185" t="str">
        <f>IF($B$2=G$2,VLOOKUP($A5,'Proforma AR5'!$A$5:$W$10,15,FALSE),"")</f>
        <v/>
      </c>
      <c r="H77" s="185" t="str">
        <f>IF($B$2=H$2,VLOOKUP($A5,'Proforma AR5'!$A$5:$W$10,15,FALSE),"")</f>
        <v/>
      </c>
      <c r="I77" s="185" t="str">
        <f>IF($B$2=I$2,VLOOKUP($A5,'Proforma AR5'!$A$5:$W$10,15,FALSE),"")</f>
        <v/>
      </c>
      <c r="J77" s="185" t="str">
        <f>IF($B$2=J$2,VLOOKUP($A5,'Proforma AR5'!$A$5:$W$10,15,FALSE),"")</f>
        <v/>
      </c>
      <c r="K77" s="185" t="str">
        <f>IF($B$2=K$2,VLOOKUP($A5,'Proforma AR5'!$A$5:$W$10,15,FALSE),"")</f>
        <v/>
      </c>
      <c r="L77" s="185" t="str">
        <f>IF($B$2=L$2,VLOOKUP($A5,'Proforma AR5'!$A$5:$W$10,15,FALSE),"")</f>
        <v/>
      </c>
      <c r="M77" s="185" t="str">
        <f>IF($B$2=M$2,VLOOKUP($A5,'Proforma AR5'!$A$5:$W$10,15,FALSE),"")</f>
        <v/>
      </c>
    </row>
    <row r="78" spans="1:13" ht="17.25" customHeight="1">
      <c r="A78" s="183" t="s">
        <v>594</v>
      </c>
      <c r="B78" s="184" t="s">
        <v>39</v>
      </c>
      <c r="C78" s="184" t="s">
        <v>572</v>
      </c>
      <c r="D78" s="185" t="str">
        <f>IF($B$2=D$2,VLOOKUP($A6,'Proforma AR5'!$A$5:$W$10,15,FALSE),"")</f>
        <v/>
      </c>
      <c r="E78" s="185">
        <f>IF($B$2=E$2,VLOOKUP($A6,'Proforma AR5'!$A$5:$W$10,15,FALSE),"")</f>
        <v>0</v>
      </c>
      <c r="F78" s="185" t="str">
        <f>IF($B$2=F$2,VLOOKUP($A6,'Proforma AR5'!$A$5:$W$10,15,FALSE),"")</f>
        <v/>
      </c>
      <c r="G78" s="185" t="str">
        <f>IF($B$2=G$2,VLOOKUP($A6,'Proforma AR5'!$A$5:$W$10,15,FALSE),"")</f>
        <v/>
      </c>
      <c r="H78" s="185" t="str">
        <f>IF($B$2=H$2,VLOOKUP($A6,'Proforma AR5'!$A$5:$W$10,15,FALSE),"")</f>
        <v/>
      </c>
      <c r="I78" s="185" t="str">
        <f>IF($B$2=I$2,VLOOKUP($A6,'Proforma AR5'!$A$5:$W$10,15,FALSE),"")</f>
        <v/>
      </c>
      <c r="J78" s="185" t="str">
        <f>IF($B$2=J$2,VLOOKUP($A6,'Proforma AR5'!$A$5:$W$10,15,FALSE),"")</f>
        <v/>
      </c>
      <c r="K78" s="185" t="str">
        <f>IF($B$2=K$2,VLOOKUP($A6,'Proforma AR5'!$A$5:$W$10,15,FALSE),"")</f>
        <v/>
      </c>
      <c r="L78" s="185" t="str">
        <f>IF($B$2=L$2,VLOOKUP($A6,'Proforma AR5'!$A$5:$W$10,15,FALSE),"")</f>
        <v/>
      </c>
      <c r="M78" s="185" t="str">
        <f>IF($B$2=M$2,VLOOKUP($A6,'Proforma AR5'!$A$5:$W$10,15,FALSE),"")</f>
        <v/>
      </c>
    </row>
    <row r="79" spans="1:13" ht="17.25" customHeight="1">
      <c r="A79" s="183" t="s">
        <v>595</v>
      </c>
      <c r="B79" s="184" t="s">
        <v>40</v>
      </c>
      <c r="C79" s="184" t="s">
        <v>572</v>
      </c>
      <c r="D79" s="185" t="str">
        <f>IF($B$2=D$2,VLOOKUP($A7,'Proforma AR5'!$A$5:$W$10,15,FALSE),"")</f>
        <v/>
      </c>
      <c r="E79" s="185">
        <f>IF($B$2=E$2,VLOOKUP($A7,'Proforma AR5'!$A$5:$W$10,15,FALSE),"")</f>
        <v>0</v>
      </c>
      <c r="F79" s="185" t="str">
        <f>IF($B$2=F$2,VLOOKUP($A7,'Proforma AR5'!$A$5:$W$10,15,FALSE),"")</f>
        <v/>
      </c>
      <c r="G79" s="185" t="str">
        <f>IF($B$2=G$2,VLOOKUP($A7,'Proforma AR5'!$A$5:$W$10,15,FALSE),"")</f>
        <v/>
      </c>
      <c r="H79" s="185" t="str">
        <f>IF($B$2=H$2,VLOOKUP($A7,'Proforma AR5'!$A$5:$W$10,15,FALSE),"")</f>
        <v/>
      </c>
      <c r="I79" s="185" t="str">
        <f>IF($B$2=I$2,VLOOKUP($A7,'Proforma AR5'!$A$5:$W$10,15,FALSE),"")</f>
        <v/>
      </c>
      <c r="J79" s="185" t="str">
        <f>IF($B$2=J$2,VLOOKUP($A7,'Proforma AR5'!$A$5:$W$10,15,FALSE),"")</f>
        <v/>
      </c>
      <c r="K79" s="185" t="str">
        <f>IF($B$2=K$2,VLOOKUP($A7,'Proforma AR5'!$A$5:$W$10,15,FALSE),"")</f>
        <v/>
      </c>
      <c r="L79" s="185" t="str">
        <f>IF($B$2=L$2,VLOOKUP($A7,'Proforma AR5'!$A$5:$W$10,15,FALSE),"")</f>
        <v/>
      </c>
      <c r="M79" s="185" t="str">
        <f>IF($B$2=M$2,VLOOKUP($A7,'Proforma AR5'!$A$5:$W$10,15,FALSE),"")</f>
        <v/>
      </c>
    </row>
    <row r="80" spans="1:13" ht="17.25" customHeight="1">
      <c r="A80" s="183" t="s">
        <v>596</v>
      </c>
      <c r="B80" s="184" t="s">
        <v>41</v>
      </c>
      <c r="C80" s="184" t="s">
        <v>572</v>
      </c>
      <c r="D80" s="185" t="str">
        <f>IF($B$2=D$2,VLOOKUP($A8,'Proforma AR5'!$A$5:$W$10,15,FALSE),"")</f>
        <v/>
      </c>
      <c r="E80" s="185">
        <f>IF($B$2=E$2,VLOOKUP($A8,'Proforma AR5'!$A$5:$W$10,15,FALSE),"")</f>
        <v>0</v>
      </c>
      <c r="F80" s="185" t="str">
        <f>IF($B$2=F$2,VLOOKUP($A8,'Proforma AR5'!$A$5:$W$10,15,FALSE),"")</f>
        <v/>
      </c>
      <c r="G80" s="185" t="str">
        <f>IF($B$2=G$2,VLOOKUP($A8,'Proforma AR5'!$A$5:$W$10,15,FALSE),"")</f>
        <v/>
      </c>
      <c r="H80" s="185" t="str">
        <f>IF($B$2=H$2,VLOOKUP($A8,'Proforma AR5'!$A$5:$W$10,15,FALSE),"")</f>
        <v/>
      </c>
      <c r="I80" s="185" t="str">
        <f>IF($B$2=I$2,VLOOKUP($A8,'Proforma AR5'!$A$5:$W$10,15,FALSE),"")</f>
        <v/>
      </c>
      <c r="J80" s="185" t="str">
        <f>IF($B$2=J$2,VLOOKUP($A8,'Proforma AR5'!$A$5:$W$10,15,FALSE),"")</f>
        <v/>
      </c>
      <c r="K80" s="185" t="str">
        <f>IF($B$2=K$2,VLOOKUP($A8,'Proforma AR5'!$A$5:$W$10,15,FALSE),"")</f>
        <v/>
      </c>
      <c r="L80" s="185" t="str">
        <f>IF($B$2=L$2,VLOOKUP($A8,'Proforma AR5'!$A$5:$W$10,15,FALSE),"")</f>
        <v/>
      </c>
      <c r="M80" s="185" t="str">
        <f>IF($B$2=M$2,VLOOKUP($A8,'Proforma AR5'!$A$5:$W$10,15,FALSE),"")</f>
        <v/>
      </c>
    </row>
    <row r="81" spans="1:13" s="164" customFormat="1" ht="17.25" customHeight="1">
      <c r="A81" s="187" t="s">
        <v>597</v>
      </c>
      <c r="B81" s="187" t="s">
        <v>42</v>
      </c>
      <c r="C81" s="187" t="s">
        <v>572</v>
      </c>
      <c r="D81" s="191" t="str">
        <f>IF($B$2=D$2,VLOOKUP($A9,'Proforma AR5'!$A$5:$W$10,15,FALSE),"")</f>
        <v/>
      </c>
      <c r="E81" s="191">
        <f>IF($B$2=E$2,VLOOKUP($A9,'Proforma AR5'!$A$5:$W$10,15,FALSE),"")</f>
        <v>0</v>
      </c>
      <c r="F81" s="191" t="str">
        <f>IF($B$2=F$2,VLOOKUP($A9,'Proforma AR5'!$A$5:$W$10,15,FALSE),"")</f>
        <v/>
      </c>
      <c r="G81" s="191" t="str">
        <f>IF($B$2=G$2,VLOOKUP($A9,'Proforma AR5'!$A$5:$W$10,15,FALSE),"")</f>
        <v/>
      </c>
      <c r="H81" s="191" t="str">
        <f>IF($B$2=H$2,VLOOKUP($A9,'Proforma AR5'!$A$5:$W$10,15,FALSE),"")</f>
        <v/>
      </c>
      <c r="I81" s="191" t="str">
        <f>IF($B$2=I$2,VLOOKUP($A9,'Proforma AR5'!$A$5:$W$10,15,FALSE),"")</f>
        <v/>
      </c>
      <c r="J81" s="191" t="str">
        <f>IF($B$2=J$2,VLOOKUP($A9,'Proforma AR5'!$A$5:$W$10,15,FALSE),"")</f>
        <v/>
      </c>
      <c r="K81" s="191" t="str">
        <f>IF($B$2=K$2,VLOOKUP($A9,'Proforma AR5'!$A$5:$W$10,15,FALSE),"")</f>
        <v/>
      </c>
      <c r="L81" s="191" t="str">
        <f>IF($B$2=L$2,VLOOKUP($A9,'Proforma AR5'!$A$5:$W$10,15,FALSE),"")</f>
        <v/>
      </c>
      <c r="M81" s="191" t="str">
        <f>IF($B$2=M$2,VLOOKUP($A9,'Proforma AR5'!$A$5:$W$10,15,FALSE),"")</f>
        <v/>
      </c>
    </row>
    <row r="82" spans="1:13" ht="17.25" customHeight="1">
      <c r="A82" s="183" t="s">
        <v>598</v>
      </c>
      <c r="B82" s="184" t="s">
        <v>55</v>
      </c>
      <c r="C82" s="184" t="s">
        <v>573</v>
      </c>
      <c r="D82" s="185" t="str">
        <f>IF($B$2=D$2,VLOOKUP($A4,'Proforma AR5'!$A$5:$W$10,16,FALSE),"")</f>
        <v/>
      </c>
      <c r="E82" s="185">
        <f>IF($B$2=E$2,VLOOKUP($A4,'Proforma AR5'!$A$5:$W$10,16,FALSE),"")</f>
        <v>0</v>
      </c>
      <c r="F82" s="185" t="str">
        <f>IF($B$2=F$2,VLOOKUP($A4,'Proforma AR5'!$A$5:$W$10,16,FALSE),"")</f>
        <v/>
      </c>
      <c r="G82" s="185" t="str">
        <f>IF($B$2=G$2,VLOOKUP($A4,'Proforma AR5'!$A$5:$W$10,16,FALSE),"")</f>
        <v/>
      </c>
      <c r="H82" s="185" t="str">
        <f>IF($B$2=H$2,VLOOKUP($A4,'Proforma AR5'!$A$5:$W$10,16,FALSE),"")</f>
        <v/>
      </c>
      <c r="I82" s="185" t="str">
        <f>IF($B$2=I$2,VLOOKUP($A4,'Proforma AR5'!$A$5:$W$10,16,FALSE),"")</f>
        <v/>
      </c>
      <c r="J82" s="185" t="str">
        <f>IF($B$2=J$2,VLOOKUP($A4,'Proforma AR5'!$A$5:$W$10,16,FALSE),"")</f>
        <v/>
      </c>
      <c r="K82" s="185" t="str">
        <f>IF($B$2=K$2,VLOOKUP($A4,'Proforma AR5'!$A$5:$W$10,16,FALSE),"")</f>
        <v/>
      </c>
      <c r="L82" s="185" t="str">
        <f>IF($B$2=L$2,VLOOKUP($A4,'Proforma AR5'!$A$5:$W$10,16,FALSE),"")</f>
        <v/>
      </c>
      <c r="M82" s="185" t="str">
        <f>IF($B$2=M$2,VLOOKUP($A4,'Proforma AR5'!$A$5:$W$10,16,FALSE),"")</f>
        <v/>
      </c>
    </row>
    <row r="83" spans="1:13" ht="17.25" customHeight="1">
      <c r="A83" s="183" t="s">
        <v>599</v>
      </c>
      <c r="B83" s="184" t="s">
        <v>38</v>
      </c>
      <c r="C83" s="184" t="s">
        <v>573</v>
      </c>
      <c r="D83" s="185" t="str">
        <f>IF($B$2=D$2,VLOOKUP($A5,'Proforma AR5'!$A$5:$W$10,16,FALSE),"")</f>
        <v/>
      </c>
      <c r="E83" s="185">
        <f>IF($B$2=E$2,VLOOKUP($A5,'Proforma AR5'!$A$5:$W$10,16,FALSE),"")</f>
        <v>0</v>
      </c>
      <c r="F83" s="185" t="str">
        <f>IF($B$2=F$2,VLOOKUP($A5,'Proforma AR5'!$A$5:$W$10,16,FALSE),"")</f>
        <v/>
      </c>
      <c r="G83" s="185" t="str">
        <f>IF($B$2=G$2,VLOOKUP($A5,'Proforma AR5'!$A$5:$W$10,16,FALSE),"")</f>
        <v/>
      </c>
      <c r="H83" s="185" t="str">
        <f>IF($B$2=H$2,VLOOKUP($A5,'Proforma AR5'!$A$5:$W$10,16,FALSE),"")</f>
        <v/>
      </c>
      <c r="I83" s="185" t="str">
        <f>IF($B$2=I$2,VLOOKUP($A5,'Proforma AR5'!$A$5:$W$10,16,FALSE),"")</f>
        <v/>
      </c>
      <c r="J83" s="185" t="str">
        <f>IF($B$2=J$2,VLOOKUP($A5,'Proforma AR5'!$A$5:$W$10,16,FALSE),"")</f>
        <v/>
      </c>
      <c r="K83" s="185" t="str">
        <f>IF($B$2=K$2,VLOOKUP($A5,'Proforma AR5'!$A$5:$W$10,16,FALSE),"")</f>
        <v/>
      </c>
      <c r="L83" s="185" t="str">
        <f>IF($B$2=L$2,VLOOKUP($A5,'Proforma AR5'!$A$5:$W$10,16,FALSE),"")</f>
        <v/>
      </c>
      <c r="M83" s="185" t="str">
        <f>IF($B$2=M$2,VLOOKUP($A5,'Proforma AR5'!$A$5:$W$10,16,FALSE),"")</f>
        <v/>
      </c>
    </row>
    <row r="84" spans="1:13" ht="17.25" customHeight="1">
      <c r="A84" s="183" t="s">
        <v>600</v>
      </c>
      <c r="B84" s="184" t="s">
        <v>39</v>
      </c>
      <c r="C84" s="184" t="s">
        <v>573</v>
      </c>
      <c r="D84" s="185" t="str">
        <f>IF($B$2=D$2,VLOOKUP($A6,'Proforma AR5'!$A$5:$W$10,16,FALSE),"")</f>
        <v/>
      </c>
      <c r="E84" s="185">
        <f>IF($B$2=E$2,VLOOKUP($A6,'Proforma AR5'!$A$5:$W$10,16,FALSE),"")</f>
        <v>0</v>
      </c>
      <c r="F84" s="185" t="str">
        <f>IF($B$2=F$2,VLOOKUP($A6,'Proforma AR5'!$A$5:$W$10,16,FALSE),"")</f>
        <v/>
      </c>
      <c r="G84" s="185" t="str">
        <f>IF($B$2=G$2,VLOOKUP($A6,'Proforma AR5'!$A$5:$W$10,16,FALSE),"")</f>
        <v/>
      </c>
      <c r="H84" s="185" t="str">
        <f>IF($B$2=H$2,VLOOKUP($A6,'Proforma AR5'!$A$5:$W$10,16,FALSE),"")</f>
        <v/>
      </c>
      <c r="I84" s="185" t="str">
        <f>IF($B$2=I$2,VLOOKUP($A6,'Proforma AR5'!$A$5:$W$10,16,FALSE),"")</f>
        <v/>
      </c>
      <c r="J84" s="185" t="str">
        <f>IF($B$2=J$2,VLOOKUP($A6,'Proforma AR5'!$A$5:$W$10,16,FALSE),"")</f>
        <v/>
      </c>
      <c r="K84" s="185" t="str">
        <f>IF($B$2=K$2,VLOOKUP($A6,'Proforma AR5'!$A$5:$W$10,16,FALSE),"")</f>
        <v/>
      </c>
      <c r="L84" s="185" t="str">
        <f>IF($B$2=L$2,VLOOKUP($A6,'Proforma AR5'!$A$5:$W$10,16,FALSE),"")</f>
        <v/>
      </c>
      <c r="M84" s="185" t="str">
        <f>IF($B$2=M$2,VLOOKUP($A6,'Proforma AR5'!$A$5:$W$10,16,FALSE),"")</f>
        <v/>
      </c>
    </row>
    <row r="85" spans="1:13" ht="17.25" customHeight="1">
      <c r="A85" s="183" t="s">
        <v>601</v>
      </c>
      <c r="B85" s="184" t="s">
        <v>40</v>
      </c>
      <c r="C85" s="184" t="s">
        <v>573</v>
      </c>
      <c r="D85" s="185" t="str">
        <f>IF($B$2=D$2,VLOOKUP($A7,'Proforma AR5'!$A$5:$W$10,16,FALSE),"")</f>
        <v/>
      </c>
      <c r="E85" s="185">
        <f>IF($B$2=E$2,VLOOKUP($A7,'Proforma AR5'!$A$5:$W$10,16,FALSE),"")</f>
        <v>0</v>
      </c>
      <c r="F85" s="185" t="str">
        <f>IF($B$2=F$2,VLOOKUP($A7,'Proforma AR5'!$A$5:$W$10,16,FALSE),"")</f>
        <v/>
      </c>
      <c r="G85" s="185" t="str">
        <f>IF($B$2=G$2,VLOOKUP($A7,'Proforma AR5'!$A$5:$W$10,16,FALSE),"")</f>
        <v/>
      </c>
      <c r="H85" s="185" t="str">
        <f>IF($B$2=H$2,VLOOKUP($A7,'Proforma AR5'!$A$5:$W$10,16,FALSE),"")</f>
        <v/>
      </c>
      <c r="I85" s="185" t="str">
        <f>IF($B$2=I$2,VLOOKUP($A7,'Proforma AR5'!$A$5:$W$10,16,FALSE),"")</f>
        <v/>
      </c>
      <c r="J85" s="185" t="str">
        <f>IF($B$2=J$2,VLOOKUP($A7,'Proforma AR5'!$A$5:$W$10,16,FALSE),"")</f>
        <v/>
      </c>
      <c r="K85" s="185" t="str">
        <f>IF($B$2=K$2,VLOOKUP($A7,'Proforma AR5'!$A$5:$W$10,16,FALSE),"")</f>
        <v/>
      </c>
      <c r="L85" s="185" t="str">
        <f>IF($B$2=L$2,VLOOKUP($A7,'Proforma AR5'!$A$5:$W$10,16,FALSE),"")</f>
        <v/>
      </c>
      <c r="M85" s="185" t="str">
        <f>IF($B$2=M$2,VLOOKUP($A7,'Proforma AR5'!$A$5:$W$10,16,FALSE),"")</f>
        <v/>
      </c>
    </row>
    <row r="86" spans="1:13" ht="17.25" customHeight="1">
      <c r="A86" s="183" t="s">
        <v>602</v>
      </c>
      <c r="B86" s="184" t="s">
        <v>41</v>
      </c>
      <c r="C86" s="184" t="s">
        <v>573</v>
      </c>
      <c r="D86" s="185" t="str">
        <f>IF($B$2=D$2,VLOOKUP($A8,'Proforma AR5'!$A$5:$W$10,16,FALSE),"")</f>
        <v/>
      </c>
      <c r="E86" s="185">
        <f>IF($B$2=E$2,VLOOKUP($A8,'Proforma AR5'!$A$5:$W$10,16,FALSE),"")</f>
        <v>0</v>
      </c>
      <c r="F86" s="185" t="str">
        <f>IF($B$2=F$2,VLOOKUP($A8,'Proforma AR5'!$A$5:$W$10,16,FALSE),"")</f>
        <v/>
      </c>
      <c r="G86" s="185" t="str">
        <f>IF($B$2=G$2,VLOOKUP($A8,'Proforma AR5'!$A$5:$W$10,16,FALSE),"")</f>
        <v/>
      </c>
      <c r="H86" s="185" t="str">
        <f>IF($B$2=H$2,VLOOKUP($A8,'Proforma AR5'!$A$5:$W$10,16,FALSE),"")</f>
        <v/>
      </c>
      <c r="I86" s="185" t="str">
        <f>IF($B$2=I$2,VLOOKUP($A8,'Proforma AR5'!$A$5:$W$10,16,FALSE),"")</f>
        <v/>
      </c>
      <c r="J86" s="185" t="str">
        <f>IF($B$2=J$2,VLOOKUP($A8,'Proforma AR5'!$A$5:$W$10,16,FALSE),"")</f>
        <v/>
      </c>
      <c r="K86" s="185" t="str">
        <f>IF($B$2=K$2,VLOOKUP($A8,'Proforma AR5'!$A$5:$W$10,16,FALSE),"")</f>
        <v/>
      </c>
      <c r="L86" s="185" t="str">
        <f>IF($B$2=L$2,VLOOKUP($A8,'Proforma AR5'!$A$5:$W$10,16,FALSE),"")</f>
        <v/>
      </c>
      <c r="M86" s="185" t="str">
        <f>IF($B$2=M$2,VLOOKUP($A8,'Proforma AR5'!$A$5:$W$10,16,FALSE),"")</f>
        <v/>
      </c>
    </row>
    <row r="87" spans="1:13" s="164" customFormat="1" ht="17.25" customHeight="1">
      <c r="A87" s="187" t="s">
        <v>603</v>
      </c>
      <c r="B87" s="187" t="s">
        <v>42</v>
      </c>
      <c r="C87" s="187" t="s">
        <v>573</v>
      </c>
      <c r="D87" s="191" t="str">
        <f>IF($B$2=D$2,VLOOKUP($A9,'Proforma AR5'!$A$5:$W$10,16,FALSE),"")</f>
        <v/>
      </c>
      <c r="E87" s="191">
        <f>IF($B$2=E$2,VLOOKUP($A9,'Proforma AR5'!$A$5:$W$10,16,FALSE),"")</f>
        <v>0</v>
      </c>
      <c r="F87" s="191" t="str">
        <f>IF($B$2=F$2,VLOOKUP($A9,'Proforma AR5'!$A$5:$W$10,16,FALSE),"")</f>
        <v/>
      </c>
      <c r="G87" s="191" t="str">
        <f>IF($B$2=G$2,VLOOKUP($A9,'Proforma AR5'!$A$5:$W$10,16,FALSE),"")</f>
        <v/>
      </c>
      <c r="H87" s="191" t="str">
        <f>IF($B$2=H$2,VLOOKUP($A9,'Proforma AR5'!$A$5:$W$10,16,FALSE),"")</f>
        <v/>
      </c>
      <c r="I87" s="191" t="str">
        <f>IF($B$2=I$2,VLOOKUP($A9,'Proforma AR5'!$A$5:$W$10,16,FALSE),"")</f>
        <v/>
      </c>
      <c r="J87" s="191" t="str">
        <f>IF($B$2=J$2,VLOOKUP($A9,'Proforma AR5'!$A$5:$W$10,16,FALSE),"")</f>
        <v/>
      </c>
      <c r="K87" s="191" t="str">
        <f>IF($B$2=K$2,VLOOKUP($A9,'Proforma AR5'!$A$5:$W$10,16,FALSE),"")</f>
        <v/>
      </c>
      <c r="L87" s="191" t="str">
        <f>IF($B$2=L$2,VLOOKUP($A9,'Proforma AR5'!$A$5:$W$10,16,FALSE),"")</f>
        <v/>
      </c>
      <c r="M87" s="191" t="str">
        <f>IF($B$2=M$2,VLOOKUP($A9,'Proforma AR5'!$A$5:$W$10,16,FALSE),"")</f>
        <v/>
      </c>
    </row>
    <row r="88" spans="1:13" ht="17.25" customHeight="1">
      <c r="A88" s="183" t="s">
        <v>604</v>
      </c>
      <c r="B88" s="184" t="s">
        <v>55</v>
      </c>
      <c r="C88" s="184" t="s">
        <v>574</v>
      </c>
      <c r="D88" s="185" t="str">
        <f>IF($B$2=D$2,VLOOKUP($A4,'Proforma AR5'!$A$5:$W$10,17,FALSE),"")</f>
        <v/>
      </c>
      <c r="E88" s="185">
        <f>IF($B$2=E$2,VLOOKUP($A4,'Proforma AR5'!$A$5:$W$10,17,FALSE),"")</f>
        <v>0</v>
      </c>
      <c r="F88" s="185" t="str">
        <f>IF($B$2=F$2,VLOOKUP($A4,'Proforma AR5'!$A$5:$W$10,17,FALSE),"")</f>
        <v/>
      </c>
      <c r="G88" s="185" t="str">
        <f>IF($B$2=G$2,VLOOKUP($A4,'Proforma AR5'!$A$5:$W$10,17,FALSE),"")</f>
        <v/>
      </c>
      <c r="H88" s="185" t="str">
        <f>IF($B$2=H$2,VLOOKUP($A4,'Proforma AR5'!$A$5:$W$10,17,FALSE),"")</f>
        <v/>
      </c>
      <c r="I88" s="185" t="str">
        <f>IF($B$2=I$2,VLOOKUP($A4,'Proforma AR5'!$A$5:$W$10,17,FALSE),"")</f>
        <v/>
      </c>
      <c r="J88" s="185" t="str">
        <f>IF($B$2=J$2,VLOOKUP($A4,'Proforma AR5'!$A$5:$W$10,17,FALSE),"")</f>
        <v/>
      </c>
      <c r="K88" s="185" t="str">
        <f>IF($B$2=K$2,VLOOKUP($A4,'Proforma AR5'!$A$5:$W$10,17,FALSE),"")</f>
        <v/>
      </c>
      <c r="L88" s="185" t="str">
        <f>IF($B$2=L$2,VLOOKUP($A4,'Proforma AR5'!$A$5:$W$10,17,FALSE),"")</f>
        <v/>
      </c>
      <c r="M88" s="185" t="str">
        <f>IF($B$2=M$2,VLOOKUP($A4,'Proforma AR5'!$A$5:$W$10,17,FALSE),"")</f>
        <v/>
      </c>
    </row>
    <row r="89" spans="1:13" ht="17.25" customHeight="1">
      <c r="A89" s="183" t="s">
        <v>605</v>
      </c>
      <c r="B89" s="184" t="s">
        <v>38</v>
      </c>
      <c r="C89" s="184" t="s">
        <v>574</v>
      </c>
      <c r="D89" s="185" t="str">
        <f>IF($B$2=D$2,VLOOKUP($A5,'Proforma AR5'!$A$5:$W$10,17,FALSE),"")</f>
        <v/>
      </c>
      <c r="E89" s="185">
        <f>IF($B$2=E$2,VLOOKUP($A5,'Proforma AR5'!$A$5:$W$10,17,FALSE),"")</f>
        <v>0</v>
      </c>
      <c r="F89" s="185" t="str">
        <f>IF($B$2=F$2,VLOOKUP($A5,'Proforma AR5'!$A$5:$W$10,17,FALSE),"")</f>
        <v/>
      </c>
      <c r="G89" s="185" t="str">
        <f>IF($B$2=G$2,VLOOKUP($A5,'Proforma AR5'!$A$5:$W$10,17,FALSE),"")</f>
        <v/>
      </c>
      <c r="H89" s="185" t="str">
        <f>IF($B$2=H$2,VLOOKUP($A5,'Proforma AR5'!$A$5:$W$10,17,FALSE),"")</f>
        <v/>
      </c>
      <c r="I89" s="185" t="str">
        <f>IF($B$2=I$2,VLOOKUP($A5,'Proforma AR5'!$A$5:$W$10,17,FALSE),"")</f>
        <v/>
      </c>
      <c r="J89" s="185" t="str">
        <f>IF($B$2=J$2,VLOOKUP($A5,'Proforma AR5'!$A$5:$W$10,17,FALSE),"")</f>
        <v/>
      </c>
      <c r="K89" s="185" t="str">
        <f>IF($B$2=K$2,VLOOKUP($A5,'Proforma AR5'!$A$5:$W$10,17,FALSE),"")</f>
        <v/>
      </c>
      <c r="L89" s="185" t="str">
        <f>IF($B$2=L$2,VLOOKUP($A5,'Proforma AR5'!$A$5:$W$10,17,FALSE),"")</f>
        <v/>
      </c>
      <c r="M89" s="185" t="str">
        <f>IF($B$2=M$2,VLOOKUP($A5,'Proforma AR5'!$A$5:$W$10,17,FALSE),"")</f>
        <v/>
      </c>
    </row>
    <row r="90" spans="1:13" ht="17.25" customHeight="1">
      <c r="A90" s="183" t="s">
        <v>606</v>
      </c>
      <c r="B90" s="184" t="s">
        <v>39</v>
      </c>
      <c r="C90" s="184" t="s">
        <v>574</v>
      </c>
      <c r="D90" s="185" t="str">
        <f>IF($B$2=D$2,VLOOKUP($A6,'Proforma AR5'!$A$5:$W$10,17,FALSE),"")</f>
        <v/>
      </c>
      <c r="E90" s="185">
        <f>IF($B$2=E$2,VLOOKUP($A6,'Proforma AR5'!$A$5:$W$10,17,FALSE),"")</f>
        <v>0</v>
      </c>
      <c r="F90" s="185" t="str">
        <f>IF($B$2=F$2,VLOOKUP($A6,'Proforma AR5'!$A$5:$W$10,17,FALSE),"")</f>
        <v/>
      </c>
      <c r="G90" s="185" t="str">
        <f>IF($B$2=G$2,VLOOKUP($A6,'Proforma AR5'!$A$5:$W$10,17,FALSE),"")</f>
        <v/>
      </c>
      <c r="H90" s="185" t="str">
        <f>IF($B$2=H$2,VLOOKUP($A6,'Proforma AR5'!$A$5:$W$10,17,FALSE),"")</f>
        <v/>
      </c>
      <c r="I90" s="185" t="str">
        <f>IF($B$2=I$2,VLOOKUP($A6,'Proforma AR5'!$A$5:$W$10,17,FALSE),"")</f>
        <v/>
      </c>
      <c r="J90" s="185" t="str">
        <f>IF($B$2=J$2,VLOOKUP($A6,'Proforma AR5'!$A$5:$W$10,17,FALSE),"")</f>
        <v/>
      </c>
      <c r="K90" s="185" t="str">
        <f>IF($B$2=K$2,VLOOKUP($A6,'Proforma AR5'!$A$5:$W$10,17,FALSE),"")</f>
        <v/>
      </c>
      <c r="L90" s="185" t="str">
        <f>IF($B$2=L$2,VLOOKUP($A6,'Proforma AR5'!$A$5:$W$10,17,FALSE),"")</f>
        <v/>
      </c>
      <c r="M90" s="185" t="str">
        <f>IF($B$2=M$2,VLOOKUP($A6,'Proforma AR5'!$A$5:$W$10,17,FALSE),"")</f>
        <v/>
      </c>
    </row>
    <row r="91" spans="1:13" ht="17.25" customHeight="1">
      <c r="A91" s="183" t="s">
        <v>607</v>
      </c>
      <c r="B91" s="184" t="s">
        <v>40</v>
      </c>
      <c r="C91" s="184" t="s">
        <v>574</v>
      </c>
      <c r="D91" s="185" t="str">
        <f>IF($B$2=D$2,VLOOKUP($A7,'Proforma AR5'!$A$5:$W$10,17,FALSE),"")</f>
        <v/>
      </c>
      <c r="E91" s="185">
        <f>IF($B$2=E$2,VLOOKUP($A7,'Proforma AR5'!$A$5:$W$10,17,FALSE),"")</f>
        <v>0</v>
      </c>
      <c r="F91" s="185" t="str">
        <f>IF($B$2=F$2,VLOOKUP($A7,'Proforma AR5'!$A$5:$W$10,17,FALSE),"")</f>
        <v/>
      </c>
      <c r="G91" s="185" t="str">
        <f>IF($B$2=G$2,VLOOKUP($A7,'Proforma AR5'!$A$5:$W$10,17,FALSE),"")</f>
        <v/>
      </c>
      <c r="H91" s="185" t="str">
        <f>IF($B$2=H$2,VLOOKUP($A7,'Proforma AR5'!$A$5:$W$10,17,FALSE),"")</f>
        <v/>
      </c>
      <c r="I91" s="185" t="str">
        <f>IF($B$2=I$2,VLOOKUP($A7,'Proforma AR5'!$A$5:$W$10,17,FALSE),"")</f>
        <v/>
      </c>
      <c r="J91" s="185" t="str">
        <f>IF($B$2=J$2,VLOOKUP($A7,'Proforma AR5'!$A$5:$W$10,17,FALSE),"")</f>
        <v/>
      </c>
      <c r="K91" s="185" t="str">
        <f>IF($B$2=K$2,VLOOKUP($A7,'Proforma AR5'!$A$5:$W$10,17,FALSE),"")</f>
        <v/>
      </c>
      <c r="L91" s="185" t="str">
        <f>IF($B$2=L$2,VLOOKUP($A7,'Proforma AR5'!$A$5:$W$10,17,FALSE),"")</f>
        <v/>
      </c>
      <c r="M91" s="185" t="str">
        <f>IF($B$2=M$2,VLOOKUP($A7,'Proforma AR5'!$A$5:$W$10,17,FALSE),"")</f>
        <v/>
      </c>
    </row>
    <row r="92" spans="1:13" ht="17.25" customHeight="1">
      <c r="A92" s="183" t="s">
        <v>608</v>
      </c>
      <c r="B92" s="184" t="s">
        <v>41</v>
      </c>
      <c r="C92" s="184" t="s">
        <v>574</v>
      </c>
      <c r="D92" s="185" t="str">
        <f>IF($B$2=D$2,VLOOKUP($A8,'Proforma AR5'!$A$5:$W$10,17,FALSE),"")</f>
        <v/>
      </c>
      <c r="E92" s="185">
        <f>IF($B$2=E$2,VLOOKUP($A8,'Proforma AR5'!$A$5:$W$10,17,FALSE),"")</f>
        <v>0</v>
      </c>
      <c r="F92" s="185" t="str">
        <f>IF($B$2=F$2,VLOOKUP($A8,'Proforma AR5'!$A$5:$W$10,17,FALSE),"")</f>
        <v/>
      </c>
      <c r="G92" s="185" t="str">
        <f>IF($B$2=G$2,VLOOKUP($A8,'Proforma AR5'!$A$5:$W$10,17,FALSE),"")</f>
        <v/>
      </c>
      <c r="H92" s="185" t="str">
        <f>IF($B$2=H$2,VLOOKUP($A8,'Proforma AR5'!$A$5:$W$10,17,FALSE),"")</f>
        <v/>
      </c>
      <c r="I92" s="185" t="str">
        <f>IF($B$2=I$2,VLOOKUP($A8,'Proforma AR5'!$A$5:$W$10,17,FALSE),"")</f>
        <v/>
      </c>
      <c r="J92" s="185" t="str">
        <f>IF($B$2=J$2,VLOOKUP($A8,'Proforma AR5'!$A$5:$W$10,17,FALSE),"")</f>
        <v/>
      </c>
      <c r="K92" s="185" t="str">
        <f>IF($B$2=K$2,VLOOKUP($A8,'Proforma AR5'!$A$5:$W$10,17,FALSE),"")</f>
        <v/>
      </c>
      <c r="L92" s="185" t="str">
        <f>IF($B$2=L$2,VLOOKUP($A8,'Proforma AR5'!$A$5:$W$10,17,FALSE),"")</f>
        <v/>
      </c>
      <c r="M92" s="185" t="str">
        <f>IF($B$2=M$2,VLOOKUP($A8,'Proforma AR5'!$A$5:$W$10,17,FALSE),"")</f>
        <v/>
      </c>
    </row>
    <row r="93" spans="1:13" s="164" customFormat="1" ht="17.25" customHeight="1">
      <c r="A93" s="187" t="s">
        <v>609</v>
      </c>
      <c r="B93" s="187" t="s">
        <v>42</v>
      </c>
      <c r="C93" s="187" t="s">
        <v>574</v>
      </c>
      <c r="D93" s="191" t="str">
        <f>IF($B$2=D$2,VLOOKUP($A9,'Proforma AR5'!$A$5:$W$10,17,FALSE),"")</f>
        <v/>
      </c>
      <c r="E93" s="191">
        <f>IF($B$2=E$2,VLOOKUP($A9,'Proforma AR5'!$A$5:$W$10,17,FALSE),"")</f>
        <v>0</v>
      </c>
      <c r="F93" s="191" t="str">
        <f>IF($B$2=F$2,VLOOKUP($A9,'Proforma AR5'!$A$5:$W$10,17,FALSE),"")</f>
        <v/>
      </c>
      <c r="G93" s="191" t="str">
        <f>IF($B$2=G$2,VLOOKUP($A9,'Proforma AR5'!$A$5:$W$10,17,FALSE),"")</f>
        <v/>
      </c>
      <c r="H93" s="191" t="str">
        <f>IF($B$2=H$2,VLOOKUP($A9,'Proforma AR5'!$A$5:$W$10,17,FALSE),"")</f>
        <v/>
      </c>
      <c r="I93" s="191" t="str">
        <f>IF($B$2=I$2,VLOOKUP($A9,'Proforma AR5'!$A$5:$W$10,17,FALSE),"")</f>
        <v/>
      </c>
      <c r="J93" s="191" t="str">
        <f>IF($B$2=J$2,VLOOKUP($A9,'Proforma AR5'!$A$5:$W$10,17,FALSE),"")</f>
        <v/>
      </c>
      <c r="K93" s="191" t="str">
        <f>IF($B$2=K$2,VLOOKUP($A9,'Proforma AR5'!$A$5:$W$10,17,FALSE),"")</f>
        <v/>
      </c>
      <c r="L93" s="191" t="str">
        <f>IF($B$2=L$2,VLOOKUP($A9,'Proforma AR5'!$A$5:$W$10,17,FALSE),"")</f>
        <v/>
      </c>
      <c r="M93" s="191" t="str">
        <f>IF($B$2=M$2,VLOOKUP($A9,'Proforma AR5'!$A$5:$W$10,17,FALSE),"")</f>
        <v/>
      </c>
    </row>
    <row r="94" spans="1:13" ht="17.25" customHeight="1">
      <c r="A94" s="183" t="s">
        <v>610</v>
      </c>
      <c r="B94" s="184" t="s">
        <v>55</v>
      </c>
      <c r="C94" s="184" t="s">
        <v>575</v>
      </c>
      <c r="D94" s="185" t="str">
        <f>IF($B$2=D$2,VLOOKUP($A4,'Proforma AR5'!$A$5:$W$10,18,FALSE),"")</f>
        <v/>
      </c>
      <c r="E94" s="185">
        <f>IF($B$2=E$2,VLOOKUP($A4,'Proforma AR5'!$A$5:$W$10,18,FALSE),"")</f>
        <v>0</v>
      </c>
      <c r="F94" s="185" t="str">
        <f>IF($B$2=F$2,VLOOKUP($A4,'Proforma AR5'!$A$5:$W$10,18,FALSE),"")</f>
        <v/>
      </c>
      <c r="G94" s="185" t="str">
        <f>IF($B$2=G$2,VLOOKUP($A4,'Proforma AR5'!$A$5:$W$10,18,FALSE),"")</f>
        <v/>
      </c>
      <c r="H94" s="185" t="str">
        <f>IF($B$2=H$2,VLOOKUP($A4,'Proforma AR5'!$A$5:$W$10,18,FALSE),"")</f>
        <v/>
      </c>
      <c r="I94" s="185" t="str">
        <f>IF($B$2=I$2,VLOOKUP($A4,'Proforma AR5'!$A$5:$W$10,18,FALSE),"")</f>
        <v/>
      </c>
      <c r="J94" s="185" t="str">
        <f>IF($B$2=J$2,VLOOKUP($A4,'Proforma AR5'!$A$5:$W$10,18,FALSE),"")</f>
        <v/>
      </c>
      <c r="K94" s="185" t="str">
        <f>IF($B$2=K$2,VLOOKUP($A4,'Proforma AR5'!$A$5:$W$10,18,FALSE),"")</f>
        <v/>
      </c>
      <c r="L94" s="185" t="str">
        <f>IF($B$2=L$2,VLOOKUP($A4,'Proforma AR5'!$A$5:$W$10,18,FALSE),"")</f>
        <v/>
      </c>
      <c r="M94" s="185" t="str">
        <f>IF($B$2=M$2,VLOOKUP($A4,'Proforma AR5'!$A$5:$W$10,18,FALSE),"")</f>
        <v/>
      </c>
    </row>
    <row r="95" spans="1:13" ht="17.25" customHeight="1">
      <c r="A95" s="183" t="s">
        <v>611</v>
      </c>
      <c r="B95" s="184" t="s">
        <v>38</v>
      </c>
      <c r="C95" s="184" t="s">
        <v>575</v>
      </c>
      <c r="D95" s="185" t="str">
        <f>IF($B$2=D$2,VLOOKUP($A5,'Proforma AR5'!$A$5:$W$10,18,FALSE),"")</f>
        <v/>
      </c>
      <c r="E95" s="185">
        <f>IF($B$2=E$2,VLOOKUP($A5,'Proforma AR5'!$A$5:$W$10,18,FALSE),"")</f>
        <v>0</v>
      </c>
      <c r="F95" s="185" t="str">
        <f>IF($B$2=F$2,VLOOKUP($A5,'Proforma AR5'!$A$5:$W$10,18,FALSE),"")</f>
        <v/>
      </c>
      <c r="G95" s="185" t="str">
        <f>IF($B$2=G$2,VLOOKUP($A5,'Proforma AR5'!$A$5:$W$10,18,FALSE),"")</f>
        <v/>
      </c>
      <c r="H95" s="185" t="str">
        <f>IF($B$2=H$2,VLOOKUP($A5,'Proforma AR5'!$A$5:$W$10,18,FALSE),"")</f>
        <v/>
      </c>
      <c r="I95" s="185" t="str">
        <f>IF($B$2=I$2,VLOOKUP($A5,'Proforma AR5'!$A$5:$W$10,18,FALSE),"")</f>
        <v/>
      </c>
      <c r="J95" s="185" t="str">
        <f>IF($B$2=J$2,VLOOKUP($A5,'Proforma AR5'!$A$5:$W$10,18,FALSE),"")</f>
        <v/>
      </c>
      <c r="K95" s="185" t="str">
        <f>IF($B$2=K$2,VLOOKUP($A5,'Proforma AR5'!$A$5:$W$10,18,FALSE),"")</f>
        <v/>
      </c>
      <c r="L95" s="185" t="str">
        <f>IF($B$2=L$2,VLOOKUP($A5,'Proforma AR5'!$A$5:$W$10,18,FALSE),"")</f>
        <v/>
      </c>
      <c r="M95" s="185" t="str">
        <f>IF($B$2=M$2,VLOOKUP($A5,'Proforma AR5'!$A$5:$W$10,18,FALSE),"")</f>
        <v/>
      </c>
    </row>
    <row r="96" spans="1:13" ht="17.25" customHeight="1">
      <c r="A96" s="183" t="s">
        <v>612</v>
      </c>
      <c r="B96" s="184" t="s">
        <v>39</v>
      </c>
      <c r="C96" s="184" t="s">
        <v>575</v>
      </c>
      <c r="D96" s="185" t="str">
        <f>IF($B$2=D$2,VLOOKUP($A6,'Proforma AR5'!$A$5:$W$10,18,FALSE),"")</f>
        <v/>
      </c>
      <c r="E96" s="185">
        <f>IF($B$2=E$2,VLOOKUP($A6,'Proforma AR5'!$A$5:$W$10,18,FALSE),"")</f>
        <v>0</v>
      </c>
      <c r="F96" s="185" t="str">
        <f>IF($B$2=F$2,VLOOKUP($A6,'Proforma AR5'!$A$5:$W$10,18,FALSE),"")</f>
        <v/>
      </c>
      <c r="G96" s="185" t="str">
        <f>IF($B$2=G$2,VLOOKUP($A6,'Proforma AR5'!$A$5:$W$10,18,FALSE),"")</f>
        <v/>
      </c>
      <c r="H96" s="185" t="str">
        <f>IF($B$2=H$2,VLOOKUP($A6,'Proforma AR5'!$A$5:$W$10,18,FALSE),"")</f>
        <v/>
      </c>
      <c r="I96" s="185" t="str">
        <f>IF($B$2=I$2,VLOOKUP($A6,'Proforma AR5'!$A$5:$W$10,18,FALSE),"")</f>
        <v/>
      </c>
      <c r="J96" s="185" t="str">
        <f>IF($B$2=J$2,VLOOKUP($A6,'Proforma AR5'!$A$5:$W$10,18,FALSE),"")</f>
        <v/>
      </c>
      <c r="K96" s="185" t="str">
        <f>IF($B$2=K$2,VLOOKUP($A6,'Proforma AR5'!$A$5:$W$10,18,FALSE),"")</f>
        <v/>
      </c>
      <c r="L96" s="185" t="str">
        <f>IF($B$2=L$2,VLOOKUP($A6,'Proforma AR5'!$A$5:$W$10,18,FALSE),"")</f>
        <v/>
      </c>
      <c r="M96" s="185" t="str">
        <f>IF($B$2=M$2,VLOOKUP($A6,'Proforma AR5'!$A$5:$W$10,18,FALSE),"")</f>
        <v/>
      </c>
    </row>
    <row r="97" spans="1:13" ht="17.25" customHeight="1">
      <c r="A97" s="183" t="s">
        <v>613</v>
      </c>
      <c r="B97" s="184" t="s">
        <v>40</v>
      </c>
      <c r="C97" s="184" t="s">
        <v>575</v>
      </c>
      <c r="D97" s="185" t="str">
        <f>IF($B$2=D$2,VLOOKUP($A7,'Proforma AR5'!$A$5:$W$10,18,FALSE),"")</f>
        <v/>
      </c>
      <c r="E97" s="185">
        <f>IF($B$2=E$2,VLOOKUP($A7,'Proforma AR5'!$A$5:$W$10,18,FALSE),"")</f>
        <v>0</v>
      </c>
      <c r="F97" s="185" t="str">
        <f>IF($B$2=F$2,VLOOKUP($A7,'Proforma AR5'!$A$5:$W$10,18,FALSE),"")</f>
        <v/>
      </c>
      <c r="G97" s="185" t="str">
        <f>IF($B$2=G$2,VLOOKUP($A7,'Proforma AR5'!$A$5:$W$10,18,FALSE),"")</f>
        <v/>
      </c>
      <c r="H97" s="185" t="str">
        <f>IF($B$2=H$2,VLOOKUP($A7,'Proforma AR5'!$A$5:$W$10,18,FALSE),"")</f>
        <v/>
      </c>
      <c r="I97" s="185" t="str">
        <f>IF($B$2=I$2,VLOOKUP($A7,'Proforma AR5'!$A$5:$W$10,18,FALSE),"")</f>
        <v/>
      </c>
      <c r="J97" s="185" t="str">
        <f>IF($B$2=J$2,VLOOKUP($A7,'Proforma AR5'!$A$5:$W$10,18,FALSE),"")</f>
        <v/>
      </c>
      <c r="K97" s="185" t="str">
        <f>IF($B$2=K$2,VLOOKUP($A7,'Proforma AR5'!$A$5:$W$10,18,FALSE),"")</f>
        <v/>
      </c>
      <c r="L97" s="185" t="str">
        <f>IF($B$2=L$2,VLOOKUP($A7,'Proforma AR5'!$A$5:$W$10,18,FALSE),"")</f>
        <v/>
      </c>
      <c r="M97" s="185" t="str">
        <f>IF($B$2=M$2,VLOOKUP($A7,'Proforma AR5'!$A$5:$W$10,18,FALSE),"")</f>
        <v/>
      </c>
    </row>
    <row r="98" spans="1:13" ht="17.25" customHeight="1">
      <c r="A98" s="183" t="s">
        <v>614</v>
      </c>
      <c r="B98" s="184" t="s">
        <v>41</v>
      </c>
      <c r="C98" s="184" t="s">
        <v>575</v>
      </c>
      <c r="D98" s="185" t="str">
        <f>IF($B$2=D$2,VLOOKUP($A8,'Proforma AR5'!$A$5:$W$10,18,FALSE),"")</f>
        <v/>
      </c>
      <c r="E98" s="185">
        <f>IF($B$2=E$2,VLOOKUP($A8,'Proforma AR5'!$A$5:$W$10,18,FALSE),"")</f>
        <v>0</v>
      </c>
      <c r="F98" s="185" t="str">
        <f>IF($B$2=F$2,VLOOKUP($A8,'Proforma AR5'!$A$5:$W$10,18,FALSE),"")</f>
        <v/>
      </c>
      <c r="G98" s="185" t="str">
        <f>IF($B$2=G$2,VLOOKUP($A8,'Proforma AR5'!$A$5:$W$10,18,FALSE),"")</f>
        <v/>
      </c>
      <c r="H98" s="185" t="str">
        <f>IF($B$2=H$2,VLOOKUP($A8,'Proforma AR5'!$A$5:$W$10,18,FALSE),"")</f>
        <v/>
      </c>
      <c r="I98" s="185" t="str">
        <f>IF($B$2=I$2,VLOOKUP($A8,'Proforma AR5'!$A$5:$W$10,18,FALSE),"")</f>
        <v/>
      </c>
      <c r="J98" s="185" t="str">
        <f>IF($B$2=J$2,VLOOKUP($A8,'Proforma AR5'!$A$5:$W$10,18,FALSE),"")</f>
        <v/>
      </c>
      <c r="K98" s="185" t="str">
        <f>IF($B$2=K$2,VLOOKUP($A8,'Proforma AR5'!$A$5:$W$10,18,FALSE),"")</f>
        <v/>
      </c>
      <c r="L98" s="185" t="str">
        <f>IF($B$2=L$2,VLOOKUP($A8,'Proforma AR5'!$A$5:$W$10,18,FALSE),"")</f>
        <v/>
      </c>
      <c r="M98" s="185" t="str">
        <f>IF($B$2=M$2,VLOOKUP($A8,'Proforma AR5'!$A$5:$W$10,18,FALSE),"")</f>
        <v/>
      </c>
    </row>
    <row r="99" spans="1:13" s="164" customFormat="1" ht="17.25" customHeight="1">
      <c r="A99" s="187" t="s">
        <v>615</v>
      </c>
      <c r="B99" s="187" t="s">
        <v>42</v>
      </c>
      <c r="C99" s="187" t="s">
        <v>575</v>
      </c>
      <c r="D99" s="191" t="str">
        <f>IF($B$2=D$2,VLOOKUP($A9,'Proforma AR5'!$A$5:$W$10,18,FALSE),"")</f>
        <v/>
      </c>
      <c r="E99" s="191">
        <f>IF($B$2=E$2,VLOOKUP($A9,'Proforma AR5'!$A$5:$W$10,18,FALSE),"")</f>
        <v>0</v>
      </c>
      <c r="F99" s="191" t="str">
        <f>IF($B$2=F$2,VLOOKUP($A9,'Proforma AR5'!$A$5:$W$10,18,FALSE),"")</f>
        <v/>
      </c>
      <c r="G99" s="191" t="str">
        <f>IF($B$2=G$2,VLOOKUP($A9,'Proforma AR5'!$A$5:$W$10,18,FALSE),"")</f>
        <v/>
      </c>
      <c r="H99" s="191" t="str">
        <f>IF($B$2=H$2,VLOOKUP($A9,'Proforma AR5'!$A$5:$W$10,18,FALSE),"")</f>
        <v/>
      </c>
      <c r="I99" s="191" t="str">
        <f>IF($B$2=I$2,VLOOKUP($A9,'Proforma AR5'!$A$5:$W$10,18,FALSE),"")</f>
        <v/>
      </c>
      <c r="J99" s="191" t="str">
        <f>IF($B$2=J$2,VLOOKUP($A9,'Proforma AR5'!$A$5:$W$10,18,FALSE),"")</f>
        <v/>
      </c>
      <c r="K99" s="191" t="str">
        <f>IF($B$2=K$2,VLOOKUP($A9,'Proforma AR5'!$A$5:$W$10,18,FALSE),"")</f>
        <v/>
      </c>
      <c r="L99" s="191" t="str">
        <f>IF($B$2=L$2,VLOOKUP($A9,'Proforma AR5'!$A$5:$W$10,18,FALSE),"")</f>
        <v/>
      </c>
      <c r="M99" s="191" t="str">
        <f>IF($B$2=M$2,VLOOKUP($A9,'Proforma AR5'!$A$5:$W$10,18,FALSE),"")</f>
        <v/>
      </c>
    </row>
    <row r="100" spans="1:13" ht="17.25" customHeight="1">
      <c r="A100" s="183" t="s">
        <v>616</v>
      </c>
      <c r="B100" s="184" t="s">
        <v>55</v>
      </c>
      <c r="C100" s="184" t="s">
        <v>576</v>
      </c>
      <c r="D100" s="192" t="str">
        <f>IF($B$2=D$2,VLOOKUP($A4,'Proforma AR5'!$A$5:$W$10,19,FALSE),"")</f>
        <v/>
      </c>
      <c r="E100" s="192">
        <f>IF($B$2=E$2,VLOOKUP($A4,'Proforma AR5'!$A$5:$W$10,19,FALSE),"")</f>
        <v>0</v>
      </c>
      <c r="F100" s="192" t="str">
        <f>IF($B$2=F$2,VLOOKUP($A4,'Proforma AR5'!$A$5:$W$10,19,FALSE),"")</f>
        <v/>
      </c>
      <c r="G100" s="192" t="str">
        <f>IF($B$2=G$2,VLOOKUP($A4,'Proforma AR5'!$A$5:$W$10,19,FALSE),"")</f>
        <v/>
      </c>
      <c r="H100" s="192" t="str">
        <f>IF($B$2=H$2,VLOOKUP($A4,'Proforma AR5'!$A$5:$W$10,19,FALSE),"")</f>
        <v/>
      </c>
      <c r="I100" s="192" t="str">
        <f>IF($B$2=I$2,VLOOKUP($A4,'Proforma AR5'!$A$5:$W$10,19,FALSE),"")</f>
        <v/>
      </c>
      <c r="J100" s="192" t="str">
        <f>IF($B$2=J$2,VLOOKUP($A4,'Proforma AR5'!$A$5:$W$10,19,FALSE),"")</f>
        <v/>
      </c>
      <c r="K100" s="192" t="str">
        <f>IF($B$2=K$2,VLOOKUP($A4,'Proforma AR5'!$A$5:$W$10,19,FALSE),"")</f>
        <v/>
      </c>
      <c r="L100" s="192" t="str">
        <f>IF($B$2=L$2,VLOOKUP($A4,'Proforma AR5'!$A$5:$W$10,19,FALSE),"")</f>
        <v/>
      </c>
      <c r="M100" s="192" t="str">
        <f>IF($B$2=M$2,VLOOKUP($A4,'Proforma AR5'!$A$5:$W$10,19,FALSE),"")</f>
        <v/>
      </c>
    </row>
    <row r="101" spans="1:13" ht="17.25" customHeight="1">
      <c r="A101" s="183" t="s">
        <v>617</v>
      </c>
      <c r="B101" s="184" t="s">
        <v>38</v>
      </c>
      <c r="C101" s="184" t="s">
        <v>576</v>
      </c>
      <c r="D101" s="192" t="str">
        <f>IF($B$2=D$2,VLOOKUP($A5,'Proforma AR5'!$A$5:$W$10,19,FALSE),"")</f>
        <v/>
      </c>
      <c r="E101" s="192">
        <f>IF($B$2=E$2,VLOOKUP($A5,'Proforma AR5'!$A$5:$W$10,19,FALSE),"")</f>
        <v>0</v>
      </c>
      <c r="F101" s="192" t="str">
        <f>IF($B$2=F$2,VLOOKUP($A5,'Proforma AR5'!$A$5:$W$10,19,FALSE),"")</f>
        <v/>
      </c>
      <c r="G101" s="192" t="str">
        <f>IF($B$2=G$2,VLOOKUP($A5,'Proforma AR5'!$A$5:$W$10,19,FALSE),"")</f>
        <v/>
      </c>
      <c r="H101" s="192" t="str">
        <f>IF($B$2=H$2,VLOOKUP($A5,'Proforma AR5'!$A$5:$W$10,19,FALSE),"")</f>
        <v/>
      </c>
      <c r="I101" s="192" t="str">
        <f>IF($B$2=I$2,VLOOKUP($A5,'Proforma AR5'!$A$5:$W$10,19,FALSE),"")</f>
        <v/>
      </c>
      <c r="J101" s="192" t="str">
        <f>IF($B$2=J$2,VLOOKUP($A5,'Proforma AR5'!$A$5:$W$10,19,FALSE),"")</f>
        <v/>
      </c>
      <c r="K101" s="192" t="str">
        <f>IF($B$2=K$2,VLOOKUP($A5,'Proforma AR5'!$A$5:$W$10,19,FALSE),"")</f>
        <v/>
      </c>
      <c r="L101" s="192" t="str">
        <f>IF($B$2=L$2,VLOOKUP($A5,'Proforma AR5'!$A$5:$W$10,19,FALSE),"")</f>
        <v/>
      </c>
      <c r="M101" s="192" t="str">
        <f>IF($B$2=M$2,VLOOKUP($A5,'Proforma AR5'!$A$5:$W$10,19,FALSE),"")</f>
        <v/>
      </c>
    </row>
    <row r="102" spans="1:13" ht="17.25" customHeight="1">
      <c r="A102" s="183" t="s">
        <v>618</v>
      </c>
      <c r="B102" s="184" t="s">
        <v>39</v>
      </c>
      <c r="C102" s="184" t="s">
        <v>576</v>
      </c>
      <c r="D102" s="192" t="str">
        <f>IF($B$2=D$2,VLOOKUP($A6,'Proforma AR5'!$A$5:$W$10,19,FALSE),"")</f>
        <v/>
      </c>
      <c r="E102" s="192">
        <f>IF($B$2=E$2,VLOOKUP($A6,'Proforma AR5'!$A$5:$W$10,19,FALSE),"")</f>
        <v>0</v>
      </c>
      <c r="F102" s="192" t="str">
        <f>IF($B$2=F$2,VLOOKUP($A6,'Proforma AR5'!$A$5:$W$10,19,FALSE),"")</f>
        <v/>
      </c>
      <c r="G102" s="192" t="str">
        <f>IF($B$2=G$2,VLOOKUP($A6,'Proforma AR5'!$A$5:$W$10,19,FALSE),"")</f>
        <v/>
      </c>
      <c r="H102" s="192" t="str">
        <f>IF($B$2=H$2,VLOOKUP($A6,'Proforma AR5'!$A$5:$W$10,19,FALSE),"")</f>
        <v/>
      </c>
      <c r="I102" s="192" t="str">
        <f>IF($B$2=I$2,VLOOKUP($A6,'Proforma AR5'!$A$5:$W$10,19,FALSE),"")</f>
        <v/>
      </c>
      <c r="J102" s="192" t="str">
        <f>IF($B$2=J$2,VLOOKUP($A6,'Proforma AR5'!$A$5:$W$10,19,FALSE),"")</f>
        <v/>
      </c>
      <c r="K102" s="192" t="str">
        <f>IF($B$2=K$2,VLOOKUP($A6,'Proforma AR5'!$A$5:$W$10,19,FALSE),"")</f>
        <v/>
      </c>
      <c r="L102" s="192" t="str">
        <f>IF($B$2=L$2,VLOOKUP($A6,'Proforma AR5'!$A$5:$W$10,19,FALSE),"")</f>
        <v/>
      </c>
      <c r="M102" s="192" t="str">
        <f>IF($B$2=M$2,VLOOKUP($A6,'Proforma AR5'!$A$5:$W$10,19,FALSE),"")</f>
        <v/>
      </c>
    </row>
    <row r="103" spans="1:13" ht="17.25" customHeight="1">
      <c r="A103" s="183" t="s">
        <v>619</v>
      </c>
      <c r="B103" s="184" t="s">
        <v>40</v>
      </c>
      <c r="C103" s="184" t="s">
        <v>576</v>
      </c>
      <c r="D103" s="192" t="str">
        <f>IF($B$2=D$2,VLOOKUP($A7,'Proforma AR5'!$A$5:$W$10,19,FALSE),"")</f>
        <v/>
      </c>
      <c r="E103" s="192">
        <f>IF($B$2=E$2,VLOOKUP($A7,'Proforma AR5'!$A$5:$W$10,19,FALSE),"")</f>
        <v>0</v>
      </c>
      <c r="F103" s="192" t="str">
        <f>IF($B$2=F$2,VLOOKUP($A7,'Proforma AR5'!$A$5:$W$10,19,FALSE),"")</f>
        <v/>
      </c>
      <c r="G103" s="192" t="str">
        <f>IF($B$2=G$2,VLOOKUP($A7,'Proforma AR5'!$A$5:$W$10,19,FALSE),"")</f>
        <v/>
      </c>
      <c r="H103" s="192" t="str">
        <f>IF($B$2=H$2,VLOOKUP($A7,'Proforma AR5'!$A$5:$W$10,19,FALSE),"")</f>
        <v/>
      </c>
      <c r="I103" s="192" t="str">
        <f>IF($B$2=I$2,VLOOKUP($A7,'Proforma AR5'!$A$5:$W$10,19,FALSE),"")</f>
        <v/>
      </c>
      <c r="J103" s="192" t="str">
        <f>IF($B$2=J$2,VLOOKUP($A7,'Proforma AR5'!$A$5:$W$10,19,FALSE),"")</f>
        <v/>
      </c>
      <c r="K103" s="192" t="str">
        <f>IF($B$2=K$2,VLOOKUP($A7,'Proforma AR5'!$A$5:$W$10,19,FALSE),"")</f>
        <v/>
      </c>
      <c r="L103" s="192" t="str">
        <f>IF($B$2=L$2,VLOOKUP($A7,'Proforma AR5'!$A$5:$W$10,19,FALSE),"")</f>
        <v/>
      </c>
      <c r="M103" s="192" t="str">
        <f>IF($B$2=M$2,VLOOKUP($A7,'Proforma AR5'!$A$5:$W$10,19,FALSE),"")</f>
        <v/>
      </c>
    </row>
    <row r="104" spans="1:13" ht="17.25" customHeight="1">
      <c r="A104" s="183" t="s">
        <v>620</v>
      </c>
      <c r="B104" s="184" t="s">
        <v>41</v>
      </c>
      <c r="C104" s="184" t="s">
        <v>576</v>
      </c>
      <c r="D104" s="192" t="str">
        <f>IF($B$2=D$2,VLOOKUP($A8,'Proforma AR5'!$A$5:$W$10,19,FALSE),"")</f>
        <v/>
      </c>
      <c r="E104" s="192">
        <f>IF($B$2=E$2,VLOOKUP($A8,'Proforma AR5'!$A$5:$W$10,19,FALSE),"")</f>
        <v>0</v>
      </c>
      <c r="F104" s="192" t="str">
        <f>IF($B$2=F$2,VLOOKUP($A8,'Proforma AR5'!$A$5:$W$10,19,FALSE),"")</f>
        <v/>
      </c>
      <c r="G104" s="192" t="str">
        <f>IF($B$2=G$2,VLOOKUP($A8,'Proforma AR5'!$A$5:$W$10,19,FALSE),"")</f>
        <v/>
      </c>
      <c r="H104" s="192" t="str">
        <f>IF($B$2=H$2,VLOOKUP($A8,'Proforma AR5'!$A$5:$W$10,19,FALSE),"")</f>
        <v/>
      </c>
      <c r="I104" s="192" t="str">
        <f>IF($B$2=I$2,VLOOKUP($A8,'Proforma AR5'!$A$5:$W$10,19,FALSE),"")</f>
        <v/>
      </c>
      <c r="J104" s="192" t="str">
        <f>IF($B$2=J$2,VLOOKUP($A8,'Proforma AR5'!$A$5:$W$10,19,FALSE),"")</f>
        <v/>
      </c>
      <c r="K104" s="192" t="str">
        <f>IF($B$2=K$2,VLOOKUP($A8,'Proforma AR5'!$A$5:$W$10,19,FALSE),"")</f>
        <v/>
      </c>
      <c r="L104" s="192" t="str">
        <f>IF($B$2=L$2,VLOOKUP($A8,'Proforma AR5'!$A$5:$W$10,19,FALSE),"")</f>
        <v/>
      </c>
      <c r="M104" s="192" t="str">
        <f>IF($B$2=M$2,VLOOKUP($A8,'Proforma AR5'!$A$5:$W$10,19,FALSE),"")</f>
        <v/>
      </c>
    </row>
    <row r="105" spans="1:13" s="164" customFormat="1" ht="17.25" customHeight="1">
      <c r="A105" s="187" t="s">
        <v>621</v>
      </c>
      <c r="B105" s="187" t="s">
        <v>42</v>
      </c>
      <c r="C105" s="187" t="s">
        <v>576</v>
      </c>
      <c r="D105" s="191" t="str">
        <f>IF($B$2=D$2,VLOOKUP($A9,'Proforma AR5'!$A$5:$W$10,19,FALSE),"")</f>
        <v/>
      </c>
      <c r="E105" s="191">
        <f>IF($B$2=E$2,VLOOKUP($A9,'Proforma AR5'!$A$5:$W$10,19,FALSE),"")</f>
        <v>0</v>
      </c>
      <c r="F105" s="191" t="str">
        <f>IF($B$2=F$2,VLOOKUP($A9,'Proforma AR5'!$A$5:$W$10,19,FALSE),"")</f>
        <v/>
      </c>
      <c r="G105" s="191" t="str">
        <f>IF($B$2=G$2,VLOOKUP($A9,'Proforma AR5'!$A$5:$W$10,19,FALSE),"")</f>
        <v/>
      </c>
      <c r="H105" s="191" t="str">
        <f>IF($B$2=H$2,VLOOKUP($A9,'Proforma AR5'!$A$5:$W$10,19,FALSE),"")</f>
        <v/>
      </c>
      <c r="I105" s="191" t="str">
        <f>IF($B$2=I$2,VLOOKUP($A9,'Proforma AR5'!$A$5:$W$10,19,FALSE),"")</f>
        <v/>
      </c>
      <c r="J105" s="191" t="str">
        <f>IF($B$2=J$2,VLOOKUP($A9,'Proforma AR5'!$A$5:$W$10,19,FALSE),"")</f>
        <v/>
      </c>
      <c r="K105" s="191" t="str">
        <f>IF($B$2=K$2,VLOOKUP($A9,'Proforma AR5'!$A$5:$W$10,19,FALSE),"")</f>
        <v/>
      </c>
      <c r="L105" s="191" t="str">
        <f>IF($B$2=L$2,VLOOKUP($A9,'Proforma AR5'!$A$5:$W$10,19,FALSE),"")</f>
        <v/>
      </c>
      <c r="M105" s="191" t="str">
        <f>IF($B$2=M$2,VLOOKUP($A9,'Proforma AR5'!$A$5:$W$10,19,FALSE),"")</f>
        <v/>
      </c>
    </row>
    <row r="106" spans="1:13" ht="17.25" customHeight="1">
      <c r="A106" s="183" t="s">
        <v>622</v>
      </c>
      <c r="B106" s="184" t="s">
        <v>55</v>
      </c>
      <c r="C106" s="184" t="s">
        <v>577</v>
      </c>
      <c r="D106" s="192" t="str">
        <f>IF($B$2=D$2,VLOOKUP($A4,'Proforma AR5'!$A$5:$W$10,20,FALSE),"")</f>
        <v/>
      </c>
      <c r="E106" s="192">
        <f>IF($B$2=E$2,VLOOKUP($A4,'Proforma AR5'!$A$5:$W$10,20,FALSE),"")</f>
        <v>0</v>
      </c>
      <c r="F106" s="192" t="str">
        <f>IF($B$2=F$2,VLOOKUP($A4,'Proforma AR5'!$A$5:$W$10,20,FALSE),"")</f>
        <v/>
      </c>
      <c r="G106" s="192" t="str">
        <f>IF($B$2=G$2,VLOOKUP($A4,'Proforma AR5'!$A$5:$W$10,20,FALSE),"")</f>
        <v/>
      </c>
      <c r="H106" s="192" t="str">
        <f>IF($B$2=H$2,VLOOKUP($A4,'Proforma AR5'!$A$5:$W$10,20,FALSE),"")</f>
        <v/>
      </c>
      <c r="I106" s="192" t="str">
        <f>IF($B$2=I$2,VLOOKUP($A4,'Proforma AR5'!$A$5:$W$10,20,FALSE),"")</f>
        <v/>
      </c>
      <c r="J106" s="192" t="str">
        <f>IF($B$2=J$2,VLOOKUP($A4,'Proforma AR5'!$A$5:$W$10,20,FALSE),"")</f>
        <v/>
      </c>
      <c r="K106" s="192" t="str">
        <f>IF($B$2=K$2,VLOOKUP($A4,'Proforma AR5'!$A$5:$W$10,20,FALSE),"")</f>
        <v/>
      </c>
      <c r="L106" s="192" t="str">
        <f>IF($B$2=L$2,VLOOKUP($A4,'Proforma AR5'!$A$5:$W$10,20,FALSE),"")</f>
        <v/>
      </c>
      <c r="M106" s="192" t="str">
        <f>IF($B$2=M$2,VLOOKUP($A4,'Proforma AR5'!$A$5:$W$10,20,FALSE),"")</f>
        <v/>
      </c>
    </row>
    <row r="107" spans="1:13" ht="17.25" customHeight="1">
      <c r="A107" s="183" t="s">
        <v>623</v>
      </c>
      <c r="B107" s="184" t="s">
        <v>38</v>
      </c>
      <c r="C107" s="184" t="s">
        <v>577</v>
      </c>
      <c r="D107" s="192" t="str">
        <f>IF($B$2=D$2,VLOOKUP($A5,'Proforma AR5'!$A$5:$W$10,20,FALSE),"")</f>
        <v/>
      </c>
      <c r="E107" s="192">
        <f>IF($B$2=E$2,VLOOKUP($A5,'Proforma AR5'!$A$5:$W$10,20,FALSE),"")</f>
        <v>0</v>
      </c>
      <c r="F107" s="192" t="str">
        <f>IF($B$2=F$2,VLOOKUP($A5,'Proforma AR5'!$A$5:$W$10,20,FALSE),"")</f>
        <v/>
      </c>
      <c r="G107" s="192" t="str">
        <f>IF($B$2=G$2,VLOOKUP($A5,'Proforma AR5'!$A$5:$W$10,20,FALSE),"")</f>
        <v/>
      </c>
      <c r="H107" s="192" t="str">
        <f>IF($B$2=H$2,VLOOKUP($A5,'Proforma AR5'!$A$5:$W$10,20,FALSE),"")</f>
        <v/>
      </c>
      <c r="I107" s="192" t="str">
        <f>IF($B$2=I$2,VLOOKUP($A5,'Proforma AR5'!$A$5:$W$10,20,FALSE),"")</f>
        <v/>
      </c>
      <c r="J107" s="192" t="str">
        <f>IF($B$2=J$2,VLOOKUP($A5,'Proforma AR5'!$A$5:$W$10,20,FALSE),"")</f>
        <v/>
      </c>
      <c r="K107" s="192" t="str">
        <f>IF($B$2=K$2,VLOOKUP($A5,'Proforma AR5'!$A$5:$W$10,20,FALSE),"")</f>
        <v/>
      </c>
      <c r="L107" s="192" t="str">
        <f>IF($B$2=L$2,VLOOKUP($A5,'Proforma AR5'!$A$5:$W$10,20,FALSE),"")</f>
        <v/>
      </c>
      <c r="M107" s="192" t="str">
        <f>IF($B$2=M$2,VLOOKUP($A5,'Proforma AR5'!$A$5:$W$10,20,FALSE),"")</f>
        <v/>
      </c>
    </row>
    <row r="108" spans="1:13" ht="17.25" customHeight="1">
      <c r="A108" s="183" t="s">
        <v>624</v>
      </c>
      <c r="B108" s="184" t="s">
        <v>39</v>
      </c>
      <c r="C108" s="184" t="s">
        <v>577</v>
      </c>
      <c r="D108" s="192" t="str">
        <f>IF($B$2=D$2,VLOOKUP($A6,'Proforma AR5'!$A$5:$W$10,20,FALSE),"")</f>
        <v/>
      </c>
      <c r="E108" s="192">
        <f>IF($B$2=E$2,VLOOKUP($A6,'Proforma AR5'!$A$5:$W$10,20,FALSE),"")</f>
        <v>0</v>
      </c>
      <c r="F108" s="192" t="str">
        <f>IF($B$2=F$2,VLOOKUP($A6,'Proforma AR5'!$A$5:$W$10,20,FALSE),"")</f>
        <v/>
      </c>
      <c r="G108" s="192" t="str">
        <f>IF($B$2=G$2,VLOOKUP($A6,'Proforma AR5'!$A$5:$W$10,20,FALSE),"")</f>
        <v/>
      </c>
      <c r="H108" s="192" t="str">
        <f>IF($B$2=H$2,VLOOKUP($A6,'Proforma AR5'!$A$5:$W$10,20,FALSE),"")</f>
        <v/>
      </c>
      <c r="I108" s="192" t="str">
        <f>IF($B$2=I$2,VLOOKUP($A6,'Proforma AR5'!$A$5:$W$10,20,FALSE),"")</f>
        <v/>
      </c>
      <c r="J108" s="192" t="str">
        <f>IF($B$2=J$2,VLOOKUP($A6,'Proforma AR5'!$A$5:$W$10,20,FALSE),"")</f>
        <v/>
      </c>
      <c r="K108" s="192" t="str">
        <f>IF($B$2=K$2,VLOOKUP($A6,'Proforma AR5'!$A$5:$W$10,20,FALSE),"")</f>
        <v/>
      </c>
      <c r="L108" s="192" t="str">
        <f>IF($B$2=L$2,VLOOKUP($A6,'Proforma AR5'!$A$5:$W$10,20,FALSE),"")</f>
        <v/>
      </c>
      <c r="M108" s="192" t="str">
        <f>IF($B$2=M$2,VLOOKUP($A6,'Proforma AR5'!$A$5:$W$10,20,FALSE),"")</f>
        <v/>
      </c>
    </row>
    <row r="109" spans="1:13" ht="17.25" customHeight="1">
      <c r="A109" s="183" t="s">
        <v>625</v>
      </c>
      <c r="B109" s="184" t="s">
        <v>40</v>
      </c>
      <c r="C109" s="184" t="s">
        <v>577</v>
      </c>
      <c r="D109" s="192" t="str">
        <f>IF($B$2=D$2,VLOOKUP($A7,'Proforma AR5'!$A$5:$W$10,20,FALSE),"")</f>
        <v/>
      </c>
      <c r="E109" s="192">
        <f>IF($B$2=E$2,VLOOKUP($A7,'Proforma AR5'!$A$5:$W$10,20,FALSE),"")</f>
        <v>0</v>
      </c>
      <c r="F109" s="192" t="str">
        <f>IF($B$2=F$2,VLOOKUP($A7,'Proforma AR5'!$A$5:$W$10,20,FALSE),"")</f>
        <v/>
      </c>
      <c r="G109" s="192" t="str">
        <f>IF($B$2=G$2,VLOOKUP($A7,'Proforma AR5'!$A$5:$W$10,20,FALSE),"")</f>
        <v/>
      </c>
      <c r="H109" s="192" t="str">
        <f>IF($B$2=H$2,VLOOKUP($A7,'Proforma AR5'!$A$5:$W$10,20,FALSE),"")</f>
        <v/>
      </c>
      <c r="I109" s="192" t="str">
        <f>IF($B$2=I$2,VLOOKUP($A7,'Proforma AR5'!$A$5:$W$10,20,FALSE),"")</f>
        <v/>
      </c>
      <c r="J109" s="192" t="str">
        <f>IF($B$2=J$2,VLOOKUP($A7,'Proforma AR5'!$A$5:$W$10,20,FALSE),"")</f>
        <v/>
      </c>
      <c r="K109" s="192" t="str">
        <f>IF($B$2=K$2,VLOOKUP($A7,'Proforma AR5'!$A$5:$W$10,20,FALSE),"")</f>
        <v/>
      </c>
      <c r="L109" s="192" t="str">
        <f>IF($B$2=L$2,VLOOKUP($A7,'Proforma AR5'!$A$5:$W$10,20,FALSE),"")</f>
        <v/>
      </c>
      <c r="M109" s="192" t="str">
        <f>IF($B$2=M$2,VLOOKUP($A7,'Proforma AR5'!$A$5:$W$10,20,FALSE),"")</f>
        <v/>
      </c>
    </row>
    <row r="110" spans="1:13" ht="17.25" customHeight="1">
      <c r="A110" s="183" t="s">
        <v>626</v>
      </c>
      <c r="B110" s="184" t="s">
        <v>41</v>
      </c>
      <c r="C110" s="184" t="s">
        <v>577</v>
      </c>
      <c r="D110" s="192" t="str">
        <f>IF($B$2=D$2,VLOOKUP($A8,'Proforma AR5'!$A$5:$W$10,20,FALSE),"")</f>
        <v/>
      </c>
      <c r="E110" s="192">
        <f>IF($B$2=E$2,VLOOKUP($A8,'Proforma AR5'!$A$5:$W$10,20,FALSE),"")</f>
        <v>0</v>
      </c>
      <c r="F110" s="192" t="str">
        <f>IF($B$2=F$2,VLOOKUP($A8,'Proforma AR5'!$A$5:$W$10,20,FALSE),"")</f>
        <v/>
      </c>
      <c r="G110" s="192" t="str">
        <f>IF($B$2=G$2,VLOOKUP($A8,'Proforma AR5'!$A$5:$W$10,20,FALSE),"")</f>
        <v/>
      </c>
      <c r="H110" s="192" t="str">
        <f>IF($B$2=H$2,VLOOKUP($A8,'Proforma AR5'!$A$5:$W$10,20,FALSE),"")</f>
        <v/>
      </c>
      <c r="I110" s="192" t="str">
        <f>IF($B$2=I$2,VLOOKUP($A8,'Proforma AR5'!$A$5:$W$10,20,FALSE),"")</f>
        <v/>
      </c>
      <c r="J110" s="192" t="str">
        <f>IF($B$2=J$2,VLOOKUP($A8,'Proforma AR5'!$A$5:$W$10,20,FALSE),"")</f>
        <v/>
      </c>
      <c r="K110" s="192" t="str">
        <f>IF($B$2=K$2,VLOOKUP($A8,'Proforma AR5'!$A$5:$W$10,20,FALSE),"")</f>
        <v/>
      </c>
      <c r="L110" s="192" t="str">
        <f>IF($B$2=L$2,VLOOKUP($A8,'Proforma AR5'!$A$5:$W$10,20,FALSE),"")</f>
        <v/>
      </c>
      <c r="M110" s="192" t="str">
        <f>IF($B$2=M$2,VLOOKUP($A8,'Proforma AR5'!$A$5:$W$10,20,FALSE),"")</f>
        <v/>
      </c>
    </row>
    <row r="111" spans="1:13" s="164" customFormat="1" ht="17.25" customHeight="1">
      <c r="A111" s="187" t="s">
        <v>627</v>
      </c>
      <c r="B111" s="187" t="s">
        <v>42</v>
      </c>
      <c r="C111" s="187" t="s">
        <v>577</v>
      </c>
      <c r="D111" s="191" t="str">
        <f>IF($B$2=D$2,VLOOKUP($A9,'Proforma AR5'!$A$5:$W$10,20,FALSE),"")</f>
        <v/>
      </c>
      <c r="E111" s="191">
        <f>IF($B$2=E$2,VLOOKUP($A9,'Proforma AR5'!$A$5:$W$10,20,FALSE),"")</f>
        <v>0</v>
      </c>
      <c r="F111" s="191" t="str">
        <f>IF($B$2=F$2,VLOOKUP($A9,'Proforma AR5'!$A$5:$W$10,20,FALSE),"")</f>
        <v/>
      </c>
      <c r="G111" s="191" t="str">
        <f>IF($B$2=G$2,VLOOKUP($A9,'Proforma AR5'!$A$5:$W$10,20,FALSE),"")</f>
        <v/>
      </c>
      <c r="H111" s="191" t="str">
        <f>IF($B$2=H$2,VLOOKUP($A9,'Proforma AR5'!$A$5:$W$10,20,FALSE),"")</f>
        <v/>
      </c>
      <c r="I111" s="191" t="str">
        <f>IF($B$2=I$2,VLOOKUP($A9,'Proforma AR5'!$A$5:$W$10,20,FALSE),"")</f>
        <v/>
      </c>
      <c r="J111" s="191" t="str">
        <f>IF($B$2=J$2,VLOOKUP($A9,'Proforma AR5'!$A$5:$W$10,20,FALSE),"")</f>
        <v/>
      </c>
      <c r="K111" s="191" t="str">
        <f>IF($B$2=K$2,VLOOKUP($A9,'Proforma AR5'!$A$5:$W$10,20,FALSE),"")</f>
        <v/>
      </c>
      <c r="L111" s="191" t="str">
        <f>IF($B$2=L$2,VLOOKUP($A9,'Proforma AR5'!$A$5:$W$10,20,FALSE),"")</f>
        <v/>
      </c>
      <c r="M111" s="191" t="str">
        <f>IF($B$2=M$2,VLOOKUP($A9,'Proforma AR5'!$A$5:$W$10,20,FALSE),"")</f>
        <v/>
      </c>
    </row>
    <row r="112" spans="1:13" ht="17.25" customHeight="1">
      <c r="A112" s="183" t="s">
        <v>628</v>
      </c>
      <c r="B112" s="184" t="s">
        <v>55</v>
      </c>
      <c r="C112" s="184" t="s">
        <v>578</v>
      </c>
      <c r="D112" s="192" t="str">
        <f>IF($B$2=D$2,VLOOKUP($A4,'Proforma AR5'!$A$5:$W$10,21,FALSE),"")</f>
        <v/>
      </c>
      <c r="E112" s="192">
        <f>IF($B$2=E$2,VLOOKUP($A4,'Proforma AR5'!$A$5:$W$10,21,FALSE),"")</f>
        <v>0</v>
      </c>
      <c r="F112" s="192" t="str">
        <f>IF($B$2=F$2,VLOOKUP($A4,'Proforma AR5'!$A$5:$W$10,21,FALSE),"")</f>
        <v/>
      </c>
      <c r="G112" s="192" t="str">
        <f>IF($B$2=G$2,VLOOKUP($A4,'Proforma AR5'!$A$5:$W$10,21,FALSE),"")</f>
        <v/>
      </c>
      <c r="H112" s="192" t="str">
        <f>IF($B$2=H$2,VLOOKUP($A4,'Proforma AR5'!$A$5:$W$10,21,FALSE),"")</f>
        <v/>
      </c>
      <c r="I112" s="192" t="str">
        <f>IF($B$2=I$2,VLOOKUP($A4,'Proforma AR5'!$A$5:$W$10,21,FALSE),"")</f>
        <v/>
      </c>
      <c r="J112" s="192" t="str">
        <f>IF($B$2=J$2,VLOOKUP($A4,'Proforma AR5'!$A$5:$W$10,21,FALSE),"")</f>
        <v/>
      </c>
      <c r="K112" s="192" t="str">
        <f>IF($B$2=K$2,VLOOKUP($A4,'Proforma AR5'!$A$5:$W$10,21,FALSE),"")</f>
        <v/>
      </c>
      <c r="L112" s="192" t="str">
        <f>IF($B$2=L$2,VLOOKUP($A4,'Proforma AR5'!$A$5:$W$10,21,FALSE),"")</f>
        <v/>
      </c>
      <c r="M112" s="192" t="str">
        <f>IF($B$2=M$2,VLOOKUP($A4,'Proforma AR5'!$A$5:$W$10,21,FALSE),"")</f>
        <v/>
      </c>
    </row>
    <row r="113" spans="1:13" ht="17.25" customHeight="1">
      <c r="A113" s="183" t="s">
        <v>629</v>
      </c>
      <c r="B113" s="184" t="s">
        <v>38</v>
      </c>
      <c r="C113" s="184" t="s">
        <v>578</v>
      </c>
      <c r="D113" s="192" t="str">
        <f>IF($B$2=D$2,VLOOKUP($A5,'Proforma AR5'!$A$5:$W$10,21,FALSE),"")</f>
        <v/>
      </c>
      <c r="E113" s="192">
        <f>IF($B$2=E$2,VLOOKUP($A5,'Proforma AR5'!$A$5:$W$10,21,FALSE),"")</f>
        <v>0</v>
      </c>
      <c r="F113" s="192" t="str">
        <f>IF($B$2=F$2,VLOOKUP($A5,'Proforma AR5'!$A$5:$W$10,21,FALSE),"")</f>
        <v/>
      </c>
      <c r="G113" s="192" t="str">
        <f>IF($B$2=G$2,VLOOKUP($A5,'Proforma AR5'!$A$5:$W$10,21,FALSE),"")</f>
        <v/>
      </c>
      <c r="H113" s="192" t="str">
        <f>IF($B$2=H$2,VLOOKUP($A5,'Proforma AR5'!$A$5:$W$10,21,FALSE),"")</f>
        <v/>
      </c>
      <c r="I113" s="192" t="str">
        <f>IF($B$2=I$2,VLOOKUP($A5,'Proforma AR5'!$A$5:$W$10,21,FALSE),"")</f>
        <v/>
      </c>
      <c r="J113" s="192" t="str">
        <f>IF($B$2=J$2,VLOOKUP($A5,'Proforma AR5'!$A$5:$W$10,21,FALSE),"")</f>
        <v/>
      </c>
      <c r="K113" s="192" t="str">
        <f>IF($B$2=K$2,VLOOKUP($A5,'Proforma AR5'!$A$5:$W$10,21,FALSE),"")</f>
        <v/>
      </c>
      <c r="L113" s="192" t="str">
        <f>IF($B$2=L$2,VLOOKUP($A5,'Proforma AR5'!$A$5:$W$10,21,FALSE),"")</f>
        <v/>
      </c>
      <c r="M113" s="192" t="str">
        <f>IF($B$2=M$2,VLOOKUP($A5,'Proforma AR5'!$A$5:$W$10,21,FALSE),"")</f>
        <v/>
      </c>
    </row>
    <row r="114" spans="1:13" ht="17.25" customHeight="1">
      <c r="A114" s="183" t="s">
        <v>630</v>
      </c>
      <c r="B114" s="184" t="s">
        <v>39</v>
      </c>
      <c r="C114" s="184" t="s">
        <v>578</v>
      </c>
      <c r="D114" s="192" t="str">
        <f>IF($B$2=D$2,VLOOKUP($A6,'Proforma AR5'!$A$5:$W$10,21,FALSE),"")</f>
        <v/>
      </c>
      <c r="E114" s="192">
        <f>IF($B$2=E$2,VLOOKUP($A6,'Proforma AR5'!$A$5:$W$10,21,FALSE),"")</f>
        <v>0</v>
      </c>
      <c r="F114" s="192" t="str">
        <f>IF($B$2=F$2,VLOOKUP($A6,'Proforma AR5'!$A$5:$W$10,21,FALSE),"")</f>
        <v/>
      </c>
      <c r="G114" s="192" t="str">
        <f>IF($B$2=G$2,VLOOKUP($A6,'Proforma AR5'!$A$5:$W$10,21,FALSE),"")</f>
        <v/>
      </c>
      <c r="H114" s="192" t="str">
        <f>IF($B$2=H$2,VLOOKUP($A6,'Proforma AR5'!$A$5:$W$10,21,FALSE),"")</f>
        <v/>
      </c>
      <c r="I114" s="192" t="str">
        <f>IF($B$2=I$2,VLOOKUP($A6,'Proforma AR5'!$A$5:$W$10,21,FALSE),"")</f>
        <v/>
      </c>
      <c r="J114" s="192" t="str">
        <f>IF($B$2=J$2,VLOOKUP($A6,'Proforma AR5'!$A$5:$W$10,21,FALSE),"")</f>
        <v/>
      </c>
      <c r="K114" s="192" t="str">
        <f>IF($B$2=K$2,VLOOKUP($A6,'Proforma AR5'!$A$5:$W$10,21,FALSE),"")</f>
        <v/>
      </c>
      <c r="L114" s="192" t="str">
        <f>IF($B$2=L$2,VLOOKUP($A6,'Proforma AR5'!$A$5:$W$10,21,FALSE),"")</f>
        <v/>
      </c>
      <c r="M114" s="192" t="str">
        <f>IF($B$2=M$2,VLOOKUP($A6,'Proforma AR5'!$A$5:$W$10,21,FALSE),"")</f>
        <v/>
      </c>
    </row>
    <row r="115" spans="1:13" ht="17.25" customHeight="1">
      <c r="A115" s="183" t="s">
        <v>631</v>
      </c>
      <c r="B115" s="184" t="s">
        <v>40</v>
      </c>
      <c r="C115" s="184" t="s">
        <v>578</v>
      </c>
      <c r="D115" s="192" t="str">
        <f>IF($B$2=D$2,VLOOKUP($A7,'Proforma AR5'!$A$5:$W$10,21,FALSE),"")</f>
        <v/>
      </c>
      <c r="E115" s="192">
        <f>IF($B$2=E$2,VLOOKUP($A7,'Proforma AR5'!$A$5:$W$10,21,FALSE),"")</f>
        <v>0</v>
      </c>
      <c r="F115" s="192" t="str">
        <f>IF($B$2=F$2,VLOOKUP($A7,'Proforma AR5'!$A$5:$W$10,21,FALSE),"")</f>
        <v/>
      </c>
      <c r="G115" s="192" t="str">
        <f>IF($B$2=G$2,VLOOKUP($A7,'Proforma AR5'!$A$5:$W$10,21,FALSE),"")</f>
        <v/>
      </c>
      <c r="H115" s="192" t="str">
        <f>IF($B$2=H$2,VLOOKUP($A7,'Proforma AR5'!$A$5:$W$10,21,FALSE),"")</f>
        <v/>
      </c>
      <c r="I115" s="192" t="str">
        <f>IF($B$2=I$2,VLOOKUP($A7,'Proforma AR5'!$A$5:$W$10,21,FALSE),"")</f>
        <v/>
      </c>
      <c r="J115" s="192" t="str">
        <f>IF($B$2=J$2,VLOOKUP($A7,'Proforma AR5'!$A$5:$W$10,21,FALSE),"")</f>
        <v/>
      </c>
      <c r="K115" s="192" t="str">
        <f>IF($B$2=K$2,VLOOKUP($A7,'Proforma AR5'!$A$5:$W$10,21,FALSE),"")</f>
        <v/>
      </c>
      <c r="L115" s="192" t="str">
        <f>IF($B$2=L$2,VLOOKUP($A7,'Proforma AR5'!$A$5:$W$10,21,FALSE),"")</f>
        <v/>
      </c>
      <c r="M115" s="192" t="str">
        <f>IF($B$2=M$2,VLOOKUP($A7,'Proforma AR5'!$A$5:$W$10,21,FALSE),"")</f>
        <v/>
      </c>
    </row>
    <row r="116" spans="1:13" ht="17.25" customHeight="1">
      <c r="A116" s="183" t="s">
        <v>632</v>
      </c>
      <c r="B116" s="184" t="s">
        <v>41</v>
      </c>
      <c r="C116" s="184" t="s">
        <v>578</v>
      </c>
      <c r="D116" s="192" t="str">
        <f>IF($B$2=D$2,VLOOKUP($A8,'Proforma AR5'!$A$5:$W$10,21,FALSE),"")</f>
        <v/>
      </c>
      <c r="E116" s="192">
        <f>IF($B$2=E$2,VLOOKUP($A8,'Proforma AR5'!$A$5:$W$10,21,FALSE),"")</f>
        <v>0</v>
      </c>
      <c r="F116" s="192" t="str">
        <f>IF($B$2=F$2,VLOOKUP($A8,'Proforma AR5'!$A$5:$W$10,21,FALSE),"")</f>
        <v/>
      </c>
      <c r="G116" s="192" t="str">
        <f>IF($B$2=G$2,VLOOKUP($A8,'Proforma AR5'!$A$5:$W$10,21,FALSE),"")</f>
        <v/>
      </c>
      <c r="H116" s="192" t="str">
        <f>IF($B$2=H$2,VLOOKUP($A8,'Proforma AR5'!$A$5:$W$10,21,FALSE),"")</f>
        <v/>
      </c>
      <c r="I116" s="192" t="str">
        <f>IF($B$2=I$2,VLOOKUP($A8,'Proforma AR5'!$A$5:$W$10,21,FALSE),"")</f>
        <v/>
      </c>
      <c r="J116" s="192" t="str">
        <f>IF($B$2=J$2,VLOOKUP($A8,'Proforma AR5'!$A$5:$W$10,21,FALSE),"")</f>
        <v/>
      </c>
      <c r="K116" s="192" t="str">
        <f>IF($B$2=K$2,VLOOKUP($A8,'Proforma AR5'!$A$5:$W$10,21,FALSE),"")</f>
        <v/>
      </c>
      <c r="L116" s="192" t="str">
        <f>IF($B$2=L$2,VLOOKUP($A8,'Proforma AR5'!$A$5:$W$10,21,FALSE),"")</f>
        <v/>
      </c>
      <c r="M116" s="192" t="str">
        <f>IF($B$2=M$2,VLOOKUP($A8,'Proforma AR5'!$A$5:$W$10,21,FALSE),"")</f>
        <v/>
      </c>
    </row>
    <row r="117" spans="1:13" s="164" customFormat="1" ht="17.25" customHeight="1">
      <c r="A117" s="187" t="s">
        <v>633</v>
      </c>
      <c r="B117" s="187" t="s">
        <v>42</v>
      </c>
      <c r="C117" s="187" t="s">
        <v>578</v>
      </c>
      <c r="D117" s="191" t="str">
        <f>IF($B$2=D$2,VLOOKUP($A9,'Proforma AR5'!$A$5:$W$10,21,FALSE),"")</f>
        <v/>
      </c>
      <c r="E117" s="191">
        <f>IF($B$2=E$2,VLOOKUP($A9,'Proforma AR5'!$A$5:$W$10,21,FALSE),"")</f>
        <v>0</v>
      </c>
      <c r="F117" s="191" t="str">
        <f>IF($B$2=F$2,VLOOKUP($A9,'Proforma AR5'!$A$5:$W$10,21,FALSE),"")</f>
        <v/>
      </c>
      <c r="G117" s="191" t="str">
        <f>IF($B$2=G$2,VLOOKUP($A9,'Proforma AR5'!$A$5:$W$10,21,FALSE),"")</f>
        <v/>
      </c>
      <c r="H117" s="191" t="str">
        <f>IF($B$2=H$2,VLOOKUP($A9,'Proforma AR5'!$A$5:$W$10,21,FALSE),"")</f>
        <v/>
      </c>
      <c r="I117" s="191" t="str">
        <f>IF($B$2=I$2,VLOOKUP($A9,'Proforma AR5'!$A$5:$W$10,21,FALSE),"")</f>
        <v/>
      </c>
      <c r="J117" s="191" t="str">
        <f>IF($B$2=J$2,VLOOKUP($A9,'Proforma AR5'!$A$5:$W$10,21,FALSE),"")</f>
        <v/>
      </c>
      <c r="K117" s="191" t="str">
        <f>IF($B$2=K$2,VLOOKUP($A9,'Proforma AR5'!$A$5:$W$10,21,FALSE),"")</f>
        <v/>
      </c>
      <c r="L117" s="191" t="str">
        <f>IF($B$2=L$2,VLOOKUP($A9,'Proforma AR5'!$A$5:$W$10,21,FALSE),"")</f>
        <v/>
      </c>
      <c r="M117" s="191" t="str">
        <f>IF($B$2=M$2,VLOOKUP($A9,'Proforma AR5'!$A$5:$W$10,21,FALSE),"")</f>
        <v/>
      </c>
    </row>
    <row r="118" spans="1:13" ht="17.25" customHeight="1">
      <c r="A118" s="183" t="s">
        <v>634</v>
      </c>
      <c r="B118" s="184" t="s">
        <v>55</v>
      </c>
      <c r="C118" s="184" t="s">
        <v>579</v>
      </c>
      <c r="D118" s="192" t="str">
        <f>IF($B$2=D$2,VLOOKUP($A4,'Proforma AR5'!$A$5:$W$10,22,FALSE),"")</f>
        <v/>
      </c>
      <c r="E118" s="192">
        <f>IF($B$2=E$2,VLOOKUP($A4,'Proforma AR5'!$A$5:$W$10,22,FALSE),"")</f>
        <v>0</v>
      </c>
      <c r="F118" s="192" t="str">
        <f>IF($B$2=F$2,VLOOKUP($A4,'Proforma AR5'!$A$5:$W$10,22,FALSE),"")</f>
        <v/>
      </c>
      <c r="G118" s="192" t="str">
        <f>IF($B$2=G$2,VLOOKUP($A4,'Proforma AR5'!$A$5:$W$10,22,FALSE),"")</f>
        <v/>
      </c>
      <c r="H118" s="192" t="str">
        <f>IF($B$2=H$2,VLOOKUP($A4,'Proforma AR5'!$A$5:$W$10,22,FALSE),"")</f>
        <v/>
      </c>
      <c r="I118" s="192" t="str">
        <f>IF($B$2=I$2,VLOOKUP($A4,'Proforma AR5'!$A$5:$W$10,22,FALSE),"")</f>
        <v/>
      </c>
      <c r="J118" s="192" t="str">
        <f>IF($B$2=J$2,VLOOKUP($A4,'Proforma AR5'!$A$5:$W$10,22,FALSE),"")</f>
        <v/>
      </c>
      <c r="K118" s="192" t="str">
        <f>IF($B$2=K$2,VLOOKUP($A4,'Proforma AR5'!$A$5:$W$10,22,FALSE),"")</f>
        <v/>
      </c>
      <c r="L118" s="192" t="str">
        <f>IF($B$2=L$2,VLOOKUP($A4,'Proforma AR5'!$A$5:$W$10,22,FALSE),"")</f>
        <v/>
      </c>
      <c r="M118" s="192" t="str">
        <f>IF($B$2=M$2,VLOOKUP($A4,'Proforma AR5'!$A$5:$W$10,22,FALSE),"")</f>
        <v/>
      </c>
    </row>
    <row r="119" spans="1:13" ht="17.25" customHeight="1">
      <c r="A119" s="183" t="s">
        <v>635</v>
      </c>
      <c r="B119" s="184" t="s">
        <v>38</v>
      </c>
      <c r="C119" s="184" t="s">
        <v>579</v>
      </c>
      <c r="D119" s="192" t="str">
        <f>IF($B$2=D$2,VLOOKUP($A5,'Proforma AR5'!$A$5:$W$10,22,FALSE),"")</f>
        <v/>
      </c>
      <c r="E119" s="192">
        <f>IF($B$2=E$2,VLOOKUP($A5,'Proforma AR5'!$A$5:$W$10,22,FALSE),"")</f>
        <v>0</v>
      </c>
      <c r="F119" s="192" t="str">
        <f>IF($B$2=F$2,VLOOKUP($A5,'Proforma AR5'!$A$5:$W$10,22,FALSE),"")</f>
        <v/>
      </c>
      <c r="G119" s="192" t="str">
        <f>IF($B$2=G$2,VLOOKUP($A5,'Proforma AR5'!$A$5:$W$10,22,FALSE),"")</f>
        <v/>
      </c>
      <c r="H119" s="192" t="str">
        <f>IF($B$2=H$2,VLOOKUP($A5,'Proforma AR5'!$A$5:$W$10,22,FALSE),"")</f>
        <v/>
      </c>
      <c r="I119" s="192" t="str">
        <f>IF($B$2=I$2,VLOOKUP($A5,'Proforma AR5'!$A$5:$W$10,22,FALSE),"")</f>
        <v/>
      </c>
      <c r="J119" s="192" t="str">
        <f>IF($B$2=J$2,VLOOKUP($A5,'Proforma AR5'!$A$5:$W$10,22,FALSE),"")</f>
        <v/>
      </c>
      <c r="K119" s="192" t="str">
        <f>IF($B$2=K$2,VLOOKUP($A5,'Proforma AR5'!$A$5:$W$10,22,FALSE),"")</f>
        <v/>
      </c>
      <c r="L119" s="192" t="str">
        <f>IF($B$2=L$2,VLOOKUP($A5,'Proforma AR5'!$A$5:$W$10,22,FALSE),"")</f>
        <v/>
      </c>
      <c r="M119" s="192" t="str">
        <f>IF($B$2=M$2,VLOOKUP($A5,'Proforma AR5'!$A$5:$W$10,22,FALSE),"")</f>
        <v/>
      </c>
    </row>
    <row r="120" spans="1:13" ht="17.25" customHeight="1">
      <c r="A120" s="183" t="s">
        <v>636</v>
      </c>
      <c r="B120" s="184" t="s">
        <v>39</v>
      </c>
      <c r="C120" s="184" t="s">
        <v>579</v>
      </c>
      <c r="D120" s="192" t="str">
        <f>IF($B$2=D$2,VLOOKUP($A6,'Proforma AR5'!$A$5:$W$10,22,FALSE),"")</f>
        <v/>
      </c>
      <c r="E120" s="192">
        <f>IF($B$2=E$2,VLOOKUP($A6,'Proforma AR5'!$A$5:$W$10,22,FALSE),"")</f>
        <v>0</v>
      </c>
      <c r="F120" s="192" t="str">
        <f>IF($B$2=F$2,VLOOKUP($A6,'Proforma AR5'!$A$5:$W$10,22,FALSE),"")</f>
        <v/>
      </c>
      <c r="G120" s="192" t="str">
        <f>IF($B$2=G$2,VLOOKUP($A6,'Proforma AR5'!$A$5:$W$10,22,FALSE),"")</f>
        <v/>
      </c>
      <c r="H120" s="192" t="str">
        <f>IF($B$2=H$2,VLOOKUP($A6,'Proforma AR5'!$A$5:$W$10,22,FALSE),"")</f>
        <v/>
      </c>
      <c r="I120" s="192" t="str">
        <f>IF($B$2=I$2,VLOOKUP($A6,'Proforma AR5'!$A$5:$W$10,22,FALSE),"")</f>
        <v/>
      </c>
      <c r="J120" s="192" t="str">
        <f>IF($B$2=J$2,VLOOKUP($A6,'Proforma AR5'!$A$5:$W$10,22,FALSE),"")</f>
        <v/>
      </c>
      <c r="K120" s="192" t="str">
        <f>IF($B$2=K$2,VLOOKUP($A6,'Proforma AR5'!$A$5:$W$10,22,FALSE),"")</f>
        <v/>
      </c>
      <c r="L120" s="192" t="str">
        <f>IF($B$2=L$2,VLOOKUP($A6,'Proforma AR5'!$A$5:$W$10,22,FALSE),"")</f>
        <v/>
      </c>
      <c r="M120" s="192" t="str">
        <f>IF($B$2=M$2,VLOOKUP($A6,'Proforma AR5'!$A$5:$W$10,22,FALSE),"")</f>
        <v/>
      </c>
    </row>
    <row r="121" spans="1:13" ht="17.25" customHeight="1">
      <c r="A121" s="183" t="s">
        <v>637</v>
      </c>
      <c r="B121" s="184" t="s">
        <v>40</v>
      </c>
      <c r="C121" s="184" t="s">
        <v>579</v>
      </c>
      <c r="D121" s="192" t="str">
        <f>IF($B$2=D$2,VLOOKUP($A7,'Proforma AR5'!$A$5:$W$10,22,FALSE),"")</f>
        <v/>
      </c>
      <c r="E121" s="192">
        <f>IF($B$2=E$2,VLOOKUP($A7,'Proforma AR5'!$A$5:$W$10,22,FALSE),"")</f>
        <v>0</v>
      </c>
      <c r="F121" s="192" t="str">
        <f>IF($B$2=F$2,VLOOKUP($A7,'Proforma AR5'!$A$5:$W$10,22,FALSE),"")</f>
        <v/>
      </c>
      <c r="G121" s="192" t="str">
        <f>IF($B$2=G$2,VLOOKUP($A7,'Proforma AR5'!$A$5:$W$10,22,FALSE),"")</f>
        <v/>
      </c>
      <c r="H121" s="192" t="str">
        <f>IF($B$2=H$2,VLOOKUP($A7,'Proforma AR5'!$A$5:$W$10,22,FALSE),"")</f>
        <v/>
      </c>
      <c r="I121" s="192" t="str">
        <f>IF($B$2=I$2,VLOOKUP($A7,'Proforma AR5'!$A$5:$W$10,22,FALSE),"")</f>
        <v/>
      </c>
      <c r="J121" s="192" t="str">
        <f>IF($B$2=J$2,VLOOKUP($A7,'Proforma AR5'!$A$5:$W$10,22,FALSE),"")</f>
        <v/>
      </c>
      <c r="K121" s="192" t="str">
        <f>IF($B$2=K$2,VLOOKUP($A7,'Proforma AR5'!$A$5:$W$10,22,FALSE),"")</f>
        <v/>
      </c>
      <c r="L121" s="192" t="str">
        <f>IF($B$2=L$2,VLOOKUP($A7,'Proforma AR5'!$A$5:$W$10,22,FALSE),"")</f>
        <v/>
      </c>
      <c r="M121" s="192" t="str">
        <f>IF($B$2=M$2,VLOOKUP($A7,'Proforma AR5'!$A$5:$W$10,22,FALSE),"")</f>
        <v/>
      </c>
    </row>
    <row r="122" spans="1:13" ht="17.1" customHeight="1">
      <c r="A122" s="183" t="s">
        <v>638</v>
      </c>
      <c r="B122" s="184" t="s">
        <v>41</v>
      </c>
      <c r="C122" s="184" t="s">
        <v>579</v>
      </c>
      <c r="D122" s="192" t="str">
        <f>IF($B$2=D$2,VLOOKUP($A8,'Proforma AR5'!$A$5:$W$10,22,FALSE),"")</f>
        <v/>
      </c>
      <c r="E122" s="192">
        <f>IF($B$2=E$2,VLOOKUP($A8,'Proforma AR5'!$A$5:$W$10,22,FALSE),"")</f>
        <v>0</v>
      </c>
      <c r="F122" s="192" t="str">
        <f>IF($B$2=F$2,VLOOKUP($A8,'Proforma AR5'!$A$5:$W$10,22,FALSE),"")</f>
        <v/>
      </c>
      <c r="G122" s="192" t="str">
        <f>IF($B$2=G$2,VLOOKUP($A8,'Proforma AR5'!$A$5:$W$10,22,FALSE),"")</f>
        <v/>
      </c>
      <c r="H122" s="192" t="str">
        <f>IF($B$2=H$2,VLOOKUP($A8,'Proforma AR5'!$A$5:$W$10,22,FALSE),"")</f>
        <v/>
      </c>
      <c r="I122" s="192" t="str">
        <f>IF($B$2=I$2,VLOOKUP($A8,'Proforma AR5'!$A$5:$W$10,22,FALSE),"")</f>
        <v/>
      </c>
      <c r="J122" s="192" t="str">
        <f>IF($B$2=J$2,VLOOKUP($A8,'Proforma AR5'!$A$5:$W$10,22,FALSE),"")</f>
        <v/>
      </c>
      <c r="K122" s="192" t="str">
        <f>IF($B$2=K$2,VLOOKUP($A8,'Proforma AR5'!$A$5:$W$10,22,FALSE),"")</f>
        <v/>
      </c>
      <c r="L122" s="192" t="str">
        <f>IF($B$2=L$2,VLOOKUP($A8,'Proforma AR5'!$A$5:$W$10,22,FALSE),"")</f>
        <v/>
      </c>
      <c r="M122" s="192" t="str">
        <f>IF($B$2=M$2,VLOOKUP($A8,'Proforma AR5'!$A$5:$W$10,22,FALSE),"")</f>
        <v/>
      </c>
    </row>
    <row r="123" spans="1:13" s="164" customFormat="1" ht="17.25" customHeight="1">
      <c r="A123" s="187" t="s">
        <v>639</v>
      </c>
      <c r="B123" s="187" t="s">
        <v>42</v>
      </c>
      <c r="C123" s="187" t="s">
        <v>579</v>
      </c>
      <c r="D123" s="191" t="str">
        <f>IF($B$2=D$2,VLOOKUP($A9,'Proforma AR5'!$A$5:$W$10,22,FALSE),"")</f>
        <v/>
      </c>
      <c r="E123" s="191">
        <f>IF($B$2=E$2,VLOOKUP($A9,'Proforma AR5'!$A$5:$W$10,22,FALSE),"")</f>
        <v>0</v>
      </c>
      <c r="F123" s="191" t="str">
        <f>IF($B$2=F$2,VLOOKUP($A9,'Proforma AR5'!$A$5:$W$10,22,FALSE),"")</f>
        <v/>
      </c>
      <c r="G123" s="191" t="str">
        <f>IF($B$2=G$2,VLOOKUP($A9,'Proforma AR5'!$A$5:$W$10,22,FALSE),"")</f>
        <v/>
      </c>
      <c r="H123" s="191" t="str">
        <f>IF($B$2=H$2,VLOOKUP($A9,'Proforma AR5'!$A$5:$W$10,22,FALSE),"")</f>
        <v/>
      </c>
      <c r="I123" s="191" t="str">
        <f>IF($B$2=I$2,VLOOKUP($A9,'Proforma AR5'!$A$5:$W$10,22,FALSE),"")</f>
        <v/>
      </c>
      <c r="J123" s="191" t="str">
        <f>IF($B$2=J$2,VLOOKUP($A9,'Proforma AR5'!$A$5:$W$10,22,FALSE),"")</f>
        <v/>
      </c>
      <c r="K123" s="191" t="str">
        <f>IF($B$2=K$2,VLOOKUP($A9,'Proforma AR5'!$A$5:$W$10,22,FALSE),"")</f>
        <v/>
      </c>
      <c r="L123" s="191" t="str">
        <f>IF($B$2=L$2,VLOOKUP($A9,'Proforma AR5'!$A$5:$W$10,22,FALSE),"")</f>
        <v/>
      </c>
      <c r="M123" s="191" t="str">
        <f>IF($B$2=M$2,VLOOKUP($A9,'Proforma AR5'!$A$5:$W$10,22,FALSE),"")</f>
        <v/>
      </c>
    </row>
  </sheetData>
  <sheetProtection algorithmName="SHA-512" hashValue="y5+rioTkVJYOlFBucJqAf6M0NeZ6aYZM9C9asMqoNA4QsrN6sCRAHupXV5IyZseTveNiOGrQcpnFXjwDb9Xwig==" saltValue="5nt8naBCBLUunm/FgPL+gQ==" spinCount="100000" sheet="1" formatCells="0" formatColumns="0" formatRows="0" insertColumns="0" insertRows="0" insertHyperlinks="0" deleteColumns="0" deleteRows="0" sort="0" autoFilter="0" pivotTables="0"/>
  <printOptions/>
  <pageMargins left="0.7" right="0.7" top="0.75" bottom="0.75" header="0.3" footer="0.3"/>
  <pageSetup fitToHeight="0" fitToWidth="1" horizontalDpi="600" verticalDpi="600" orientation="landscape" paperSize="9" scale="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0AEA8-32C3-4187-BBB4-D550D0BB1B32}">
  <sheetPr>
    <tabColor rgb="FFC0DCE7"/>
    <pageSetUpPr fitToPage="1"/>
  </sheetPr>
  <dimension ref="A1:S63"/>
  <sheetViews>
    <sheetView showGridLines="0" workbookViewId="0" topLeftCell="A1">
      <pane xSplit="2" ySplit="3" topLeftCell="C4" activePane="bottomRight" state="frozen"/>
      <selection pane="topRight" activeCell="C1" sqref="C1"/>
      <selection pane="bottomLeft" activeCell="A3" sqref="A3"/>
      <selection pane="bottomRight" activeCell="A2" sqref="A2"/>
    </sheetView>
  </sheetViews>
  <sheetFormatPr defaultColWidth="9.28125" defaultRowHeight="15"/>
  <cols>
    <col min="1" max="1" width="15.28125" style="57" customWidth="1"/>
    <col min="2" max="2" width="62.421875" style="68" customWidth="1"/>
    <col min="3" max="3" width="48.421875" style="68" customWidth="1"/>
    <col min="4" max="4" width="13.421875" style="68" customWidth="1"/>
    <col min="5" max="13" width="13.421875" style="57" customWidth="1"/>
    <col min="14" max="16384" width="9.28125" style="57" customWidth="1"/>
  </cols>
  <sheetData>
    <row r="1" ht="15">
      <c r="A1" s="81" t="str">
        <f>+'Proforma AR 6'!B2</f>
        <v>Proforma AR6 – Compliance breaches (including potential breaches)</v>
      </c>
    </row>
    <row r="2" spans="1:13" ht="15">
      <c r="A2" s="55" t="s">
        <v>8</v>
      </c>
      <c r="B2" s="69">
        <f>'Proforma AR1'!E3</f>
        <v>45078</v>
      </c>
      <c r="C2" s="69"/>
      <c r="D2" s="69">
        <v>44713</v>
      </c>
      <c r="E2" s="56">
        <v>45078</v>
      </c>
      <c r="F2" s="56">
        <v>45444</v>
      </c>
      <c r="G2" s="56">
        <v>45809</v>
      </c>
      <c r="H2" s="56">
        <v>46174</v>
      </c>
      <c r="I2" s="56">
        <v>46539</v>
      </c>
      <c r="J2" s="56">
        <v>46905</v>
      </c>
      <c r="K2" s="56">
        <v>47270</v>
      </c>
      <c r="L2" s="56">
        <v>47635</v>
      </c>
      <c r="M2" s="56">
        <v>48000</v>
      </c>
    </row>
    <row r="3" spans="1:13" ht="15">
      <c r="A3" s="58" t="s">
        <v>0</v>
      </c>
      <c r="B3" s="70" t="s">
        <v>129</v>
      </c>
      <c r="C3" s="70" t="s">
        <v>205</v>
      </c>
      <c r="D3" s="70" t="s">
        <v>9</v>
      </c>
      <c r="E3" s="59" t="s">
        <v>10</v>
      </c>
      <c r="F3" s="59" t="s">
        <v>11</v>
      </c>
      <c r="G3" s="59" t="s">
        <v>12</v>
      </c>
      <c r="H3" s="59" t="s">
        <v>13</v>
      </c>
      <c r="I3" s="59" t="s">
        <v>14</v>
      </c>
      <c r="J3" s="59" t="s">
        <v>15</v>
      </c>
      <c r="K3" s="59" t="s">
        <v>16</v>
      </c>
      <c r="L3" s="59" t="s">
        <v>17</v>
      </c>
      <c r="M3" s="59" t="s">
        <v>18</v>
      </c>
    </row>
    <row r="4" spans="1:19" ht="15.6" customHeight="1">
      <c r="A4" s="87" t="s">
        <v>183</v>
      </c>
      <c r="B4" s="90" t="s">
        <v>45</v>
      </c>
      <c r="C4" s="88" t="s">
        <v>189</v>
      </c>
      <c r="D4" s="71" t="str">
        <f>IF($B$2=D$2,VLOOKUP($A4,'Proforma AR 6'!$A$5:$L$10,3,FALSE),"")</f>
        <v/>
      </c>
      <c r="E4" s="71">
        <f>IF($B$2=E$2,VLOOKUP($A4,'Proforma AR 6'!$A$5:$L$10,3,FALSE),"")</f>
        <v>0</v>
      </c>
      <c r="F4" s="71" t="str">
        <f>IF($B$2=F$2,VLOOKUP($A4,'Proforma AR 6'!$A$5:$L$10,3,FALSE),"")</f>
        <v/>
      </c>
      <c r="G4" s="71" t="str">
        <f>IF($B$2=G$2,VLOOKUP($A4,'Proforma AR 6'!$A$5:$L$10,3,FALSE),"")</f>
        <v/>
      </c>
      <c r="H4" s="71" t="str">
        <f>IF($B$2=H$2,VLOOKUP($A4,'Proforma AR 6'!$A$5:$L$10,3,FALSE),"")</f>
        <v/>
      </c>
      <c r="I4" s="71" t="str">
        <f>IF($B$2=I$2,VLOOKUP($A4,'Proforma AR 6'!$A$5:$L$10,3,FALSE),"")</f>
        <v/>
      </c>
      <c r="J4" s="71" t="str">
        <f>IF($B$2=J$2,VLOOKUP($A4,'Proforma AR 6'!$A$5:$L$10,3,FALSE),"")</f>
        <v/>
      </c>
      <c r="K4" s="71" t="str">
        <f>IF($B$2=K$2,VLOOKUP($A4,'Proforma AR 6'!$A$5:$L$10,3,FALSE),"")</f>
        <v/>
      </c>
      <c r="L4" s="71" t="str">
        <f>IF($B$2=L$2,VLOOKUP($A4,'Proforma AR 6'!$A$5:$L$10,3,FALSE),"")</f>
        <v/>
      </c>
      <c r="M4" s="71" t="str">
        <f>IF($B$2=M$2,VLOOKUP($A4,'Proforma AR 6'!$A$5:$L$10,3,FALSE),"")</f>
        <v/>
      </c>
      <c r="P4" s="62"/>
      <c r="Q4" s="62"/>
      <c r="R4" s="62"/>
      <c r="S4" s="62"/>
    </row>
    <row r="5" spans="1:19" ht="15.6" customHeight="1">
      <c r="A5" s="87" t="s">
        <v>184</v>
      </c>
      <c r="B5" s="90" t="s">
        <v>46</v>
      </c>
      <c r="C5" s="88" t="s">
        <v>189</v>
      </c>
      <c r="D5" s="71" t="str">
        <f>IF($B$2=D$2,VLOOKUP($A5,'Proforma AR 6'!$A$5:$L$10,3,FALSE),"")</f>
        <v/>
      </c>
      <c r="E5" s="71">
        <f>IF($B$2=E$2,VLOOKUP($A5,'Proforma AR 6'!$A$5:$L$10,3,FALSE),"")</f>
        <v>0</v>
      </c>
      <c r="F5" s="71" t="str">
        <f>IF($B$2=F$2,VLOOKUP($A5,'Proforma AR 6'!$A$5:$L$10,3,FALSE),"")</f>
        <v/>
      </c>
      <c r="G5" s="71" t="str">
        <f>IF($B$2=G$2,VLOOKUP($A5,'Proforma AR 6'!$A$5:$L$10,3,FALSE),"")</f>
        <v/>
      </c>
      <c r="H5" s="71" t="str">
        <f>IF($B$2=H$2,VLOOKUP($A5,'Proforma AR 6'!$A$5:$L$10,3,FALSE),"")</f>
        <v/>
      </c>
      <c r="I5" s="71" t="str">
        <f>IF($B$2=I$2,VLOOKUP($A5,'Proforma AR 6'!$A$5:$L$10,3,FALSE),"")</f>
        <v/>
      </c>
      <c r="J5" s="71" t="str">
        <f>IF($B$2=J$2,VLOOKUP($A5,'Proforma AR 6'!$A$5:$L$10,3,FALSE),"")</f>
        <v/>
      </c>
      <c r="K5" s="71" t="str">
        <f>IF($B$2=K$2,VLOOKUP($A5,'Proforma AR 6'!$A$5:$L$10,3,FALSE),"")</f>
        <v/>
      </c>
      <c r="L5" s="71" t="str">
        <f>IF($B$2=L$2,VLOOKUP($A5,'Proforma AR 6'!$A$5:$L$10,3,FALSE),"")</f>
        <v/>
      </c>
      <c r="M5" s="71" t="str">
        <f>IF($B$2=M$2,VLOOKUP($A5,'Proforma AR 6'!$A$5:$L$10,3,FALSE),"")</f>
        <v/>
      </c>
      <c r="P5" s="62"/>
      <c r="Q5" s="62"/>
      <c r="R5" s="62"/>
      <c r="S5" s="62"/>
    </row>
    <row r="6" spans="1:19" ht="15.6" customHeight="1">
      <c r="A6" s="87" t="s">
        <v>185</v>
      </c>
      <c r="B6" s="90" t="s">
        <v>47</v>
      </c>
      <c r="C6" s="88" t="s">
        <v>189</v>
      </c>
      <c r="D6" s="71" t="str">
        <f>IF($B$2=D$2,VLOOKUP($A6,'Proforma AR 6'!$A$5:$L$10,3,FALSE),"")</f>
        <v/>
      </c>
      <c r="E6" s="71">
        <f>IF($B$2=E$2,VLOOKUP($A6,'Proforma AR 6'!$A$5:$L$10,3,FALSE),"")</f>
        <v>0</v>
      </c>
      <c r="F6" s="71" t="str">
        <f>IF($B$2=F$2,VLOOKUP($A6,'Proforma AR 6'!$A$5:$L$10,3,FALSE),"")</f>
        <v/>
      </c>
      <c r="G6" s="71" t="str">
        <f>IF($B$2=G$2,VLOOKUP($A6,'Proforma AR 6'!$A$5:$L$10,3,FALSE),"")</f>
        <v/>
      </c>
      <c r="H6" s="71" t="str">
        <f>IF($B$2=H$2,VLOOKUP($A6,'Proforma AR 6'!$A$5:$L$10,3,FALSE),"")</f>
        <v/>
      </c>
      <c r="I6" s="71" t="str">
        <f>IF($B$2=I$2,VLOOKUP($A6,'Proforma AR 6'!$A$5:$L$10,3,FALSE),"")</f>
        <v/>
      </c>
      <c r="J6" s="71" t="str">
        <f>IF($B$2=J$2,VLOOKUP($A6,'Proforma AR 6'!$A$5:$L$10,3,FALSE),"")</f>
        <v/>
      </c>
      <c r="K6" s="71" t="str">
        <f>IF($B$2=K$2,VLOOKUP($A6,'Proforma AR 6'!$A$5:$L$10,3,FALSE),"")</f>
        <v/>
      </c>
      <c r="L6" s="71" t="str">
        <f>IF($B$2=L$2,VLOOKUP($A6,'Proforma AR 6'!$A$5:$L$10,3,FALSE),"")</f>
        <v/>
      </c>
      <c r="M6" s="71" t="str">
        <f>IF($B$2=M$2,VLOOKUP($A6,'Proforma AR 6'!$A$5:$L$10,3,FALSE),"")</f>
        <v/>
      </c>
      <c r="P6" s="62"/>
      <c r="Q6" s="62"/>
      <c r="R6" s="62"/>
      <c r="S6" s="62"/>
    </row>
    <row r="7" spans="1:19" ht="15.6" customHeight="1">
      <c r="A7" s="87" t="s">
        <v>186</v>
      </c>
      <c r="B7" s="90" t="s">
        <v>48</v>
      </c>
      <c r="C7" s="88" t="s">
        <v>189</v>
      </c>
      <c r="D7" s="71" t="str">
        <f>IF($B$2=D$2,VLOOKUP($A7,'Proforma AR 6'!$A$5:$L$10,3,FALSE),"")</f>
        <v/>
      </c>
      <c r="E7" s="71">
        <f>IF($B$2=E$2,VLOOKUP($A7,'Proforma AR 6'!$A$5:$L$10,3,FALSE),"")</f>
        <v>0</v>
      </c>
      <c r="F7" s="71" t="str">
        <f>IF($B$2=F$2,VLOOKUP($A7,'Proforma AR 6'!$A$5:$L$10,3,FALSE),"")</f>
        <v/>
      </c>
      <c r="G7" s="71" t="str">
        <f>IF($B$2=G$2,VLOOKUP($A7,'Proforma AR 6'!$A$5:$L$10,3,FALSE),"")</f>
        <v/>
      </c>
      <c r="H7" s="71" t="str">
        <f>IF($B$2=H$2,VLOOKUP($A7,'Proforma AR 6'!$A$5:$L$10,3,FALSE),"")</f>
        <v/>
      </c>
      <c r="I7" s="71" t="str">
        <f>IF($B$2=I$2,VLOOKUP($A7,'Proforma AR 6'!$A$5:$L$10,3,FALSE),"")</f>
        <v/>
      </c>
      <c r="J7" s="71" t="str">
        <f>IF($B$2=J$2,VLOOKUP($A7,'Proforma AR 6'!$A$5:$L$10,3,FALSE),"")</f>
        <v/>
      </c>
      <c r="K7" s="71" t="str">
        <f>IF($B$2=K$2,VLOOKUP($A7,'Proforma AR 6'!$A$5:$L$10,3,FALSE),"")</f>
        <v/>
      </c>
      <c r="L7" s="71" t="str">
        <f>IF($B$2=L$2,VLOOKUP($A7,'Proforma AR 6'!$A$5:$L$10,3,FALSE),"")</f>
        <v/>
      </c>
      <c r="M7" s="71" t="str">
        <f>IF($B$2=M$2,VLOOKUP($A7,'Proforma AR 6'!$A$5:$L$10,3,FALSE),"")</f>
        <v/>
      </c>
      <c r="P7" s="62"/>
      <c r="Q7" s="62"/>
      <c r="R7" s="62"/>
      <c r="S7" s="62"/>
    </row>
    <row r="8" spans="1:19" ht="15.6" customHeight="1">
      <c r="A8" s="87" t="s">
        <v>187</v>
      </c>
      <c r="B8" s="90" t="s">
        <v>49</v>
      </c>
      <c r="C8" s="88" t="s">
        <v>189</v>
      </c>
      <c r="D8" s="71" t="str">
        <f>IF($B$2=D$2,VLOOKUP($A8,'Proforma AR 6'!$A$5:$L$10,3,FALSE),"")</f>
        <v/>
      </c>
      <c r="E8" s="71">
        <f>IF($B$2=E$2,VLOOKUP($A8,'Proforma AR 6'!$A$5:$L$10,3,FALSE),"")</f>
        <v>0</v>
      </c>
      <c r="F8" s="71" t="str">
        <f>IF($B$2=F$2,VLOOKUP($A8,'Proforma AR 6'!$A$5:$L$10,3,FALSE),"")</f>
        <v/>
      </c>
      <c r="G8" s="71" t="str">
        <f>IF($B$2=G$2,VLOOKUP($A8,'Proforma AR 6'!$A$5:$L$10,3,FALSE),"")</f>
        <v/>
      </c>
      <c r="H8" s="71" t="str">
        <f>IF($B$2=H$2,VLOOKUP($A8,'Proforma AR 6'!$A$5:$L$10,3,FALSE),"")</f>
        <v/>
      </c>
      <c r="I8" s="71" t="str">
        <f>IF($B$2=I$2,VLOOKUP($A8,'Proforma AR 6'!$A$5:$L$10,3,FALSE),"")</f>
        <v/>
      </c>
      <c r="J8" s="71" t="str">
        <f>IF($B$2=J$2,VLOOKUP($A8,'Proforma AR 6'!$A$5:$L$10,3,FALSE),"")</f>
        <v/>
      </c>
      <c r="K8" s="71" t="str">
        <f>IF($B$2=K$2,VLOOKUP($A8,'Proforma AR 6'!$A$5:$L$10,3,FALSE),"")</f>
        <v/>
      </c>
      <c r="L8" s="71" t="str">
        <f>IF($B$2=L$2,VLOOKUP($A8,'Proforma AR 6'!$A$5:$L$10,3,FALSE),"")</f>
        <v/>
      </c>
      <c r="M8" s="71" t="str">
        <f>IF($B$2=M$2,VLOOKUP($A8,'Proforma AR 6'!$A$5:$L$10,3,FALSE),"")</f>
        <v/>
      </c>
      <c r="P8" s="62"/>
      <c r="Q8" s="62"/>
      <c r="R8" s="62"/>
      <c r="S8" s="62"/>
    </row>
    <row r="9" spans="1:19" ht="15.6" customHeight="1">
      <c r="A9" s="91" t="s">
        <v>188</v>
      </c>
      <c r="B9" s="92" t="s">
        <v>50</v>
      </c>
      <c r="C9" s="89" t="s">
        <v>189</v>
      </c>
      <c r="D9" s="77" t="str">
        <f>IF($B$2=D$2,VLOOKUP($A9,'Proforma AR 6'!$A$5:$L$10,3,FALSE),"")</f>
        <v/>
      </c>
      <c r="E9" s="77">
        <f>IF($B$2=E$2,VLOOKUP($A9,'Proforma AR 6'!$A$5:$L$10,3,FALSE),"")</f>
        <v>0</v>
      </c>
      <c r="F9" s="77" t="str">
        <f>IF($B$2=F$2,VLOOKUP($A9,'Proforma AR 6'!$A$5:$L$10,3,FALSE),"")</f>
        <v/>
      </c>
      <c r="G9" s="77" t="str">
        <f>IF($B$2=G$2,VLOOKUP($A9,'Proforma AR 6'!$A$5:$L$10,3,FALSE),"")</f>
        <v/>
      </c>
      <c r="H9" s="77" t="str">
        <f>IF($B$2=H$2,VLOOKUP($A9,'Proforma AR 6'!$A$5:$L$10,3,FALSE),"")</f>
        <v/>
      </c>
      <c r="I9" s="77" t="str">
        <f>IF($B$2=I$2,VLOOKUP($A9,'Proforma AR 6'!$A$5:$L$10,3,FALSE),"")</f>
        <v/>
      </c>
      <c r="J9" s="77" t="str">
        <f>IF($B$2=J$2,VLOOKUP($A9,'Proforma AR 6'!$A$5:$L$10,3,FALSE),"")</f>
        <v/>
      </c>
      <c r="K9" s="77" t="str">
        <f>IF($B$2=K$2,VLOOKUP($A9,'Proforma AR 6'!$A$5:$L$10,3,FALSE),"")</f>
        <v/>
      </c>
      <c r="L9" s="77" t="str">
        <f>IF($B$2=L$2,VLOOKUP($A9,'Proforma AR 6'!$A$5:$L$10,3,FALSE),"")</f>
        <v/>
      </c>
      <c r="M9" s="77" t="str">
        <f>IF($B$2=M$2,VLOOKUP($A9,'Proforma AR 6'!$A$5:$L$10,3,FALSE),"")</f>
        <v/>
      </c>
      <c r="P9" s="62"/>
      <c r="Q9" s="62"/>
      <c r="R9" s="62"/>
      <c r="S9" s="62"/>
    </row>
    <row r="10" spans="1:19" ht="15.6" customHeight="1">
      <c r="A10" s="87" t="s">
        <v>264</v>
      </c>
      <c r="B10" s="90" t="s">
        <v>45</v>
      </c>
      <c r="C10" s="88" t="s">
        <v>190</v>
      </c>
      <c r="D10" s="71" t="str">
        <f>IF($B$2=D$2,VLOOKUP($A4,'Proforma AR 6'!$A$5:$L$10,4,FALSE),"")</f>
        <v/>
      </c>
      <c r="E10" s="71">
        <f>IF($B$2=E$2,VLOOKUP($A4,'Proforma AR 6'!$A$5:$L$10,4,FALSE),"")</f>
        <v>0</v>
      </c>
      <c r="F10" s="71" t="str">
        <f>IF($B$2=F$2,VLOOKUP($A4,'Proforma AR 6'!$A$5:$L$10,4,FALSE),"")</f>
        <v/>
      </c>
      <c r="G10" s="71" t="str">
        <f>IF($B$2=G$2,VLOOKUP($A4,'Proforma AR 6'!$A$5:$L$10,4,FALSE),"")</f>
        <v/>
      </c>
      <c r="H10" s="71" t="str">
        <f>IF($B$2=H$2,VLOOKUP($A4,'Proforma AR 6'!$A$5:$L$10,4,FALSE),"")</f>
        <v/>
      </c>
      <c r="I10" s="71" t="str">
        <f>IF($B$2=I$2,VLOOKUP($A4,'Proforma AR 6'!$A$5:$L$10,4,FALSE),"")</f>
        <v/>
      </c>
      <c r="J10" s="71" t="str">
        <f>IF($B$2=J$2,VLOOKUP($A4,'Proforma AR 6'!$A$5:$L$10,4,FALSE),"")</f>
        <v/>
      </c>
      <c r="K10" s="71" t="str">
        <f>IF($B$2=K$2,VLOOKUP($A4,'Proforma AR 6'!$A$5:$L$10,4,FALSE),"")</f>
        <v/>
      </c>
      <c r="L10" s="71" t="str">
        <f>IF($B$2=L$2,VLOOKUP($A4,'Proforma AR 6'!$A$5:$L$10,4,FALSE),"")</f>
        <v/>
      </c>
      <c r="M10" s="71" t="str">
        <f>IF($B$2=M$2,VLOOKUP($A4,'Proforma AR 6'!$A$5:$L$10,4,FALSE),"")</f>
        <v/>
      </c>
      <c r="P10" s="62"/>
      <c r="Q10" s="62"/>
      <c r="R10" s="62"/>
      <c r="S10" s="62"/>
    </row>
    <row r="11" spans="1:19" ht="15.6" customHeight="1">
      <c r="A11" s="87" t="s">
        <v>265</v>
      </c>
      <c r="B11" s="90" t="s">
        <v>46</v>
      </c>
      <c r="C11" s="88" t="s">
        <v>190</v>
      </c>
      <c r="D11" s="71" t="str">
        <f>IF($B$2=D$2,VLOOKUP($A5,'Proforma AR 6'!$A$5:$L$10,4,FALSE),"")</f>
        <v/>
      </c>
      <c r="E11" s="71">
        <f>IF($B$2=E$2,VLOOKUP($A5,'Proforma AR 6'!$A$5:$L$10,4,FALSE),"")</f>
        <v>0</v>
      </c>
      <c r="F11" s="71" t="str">
        <f>IF($B$2=F$2,VLOOKUP($A5,'Proforma AR 6'!$A$5:$L$10,4,FALSE),"")</f>
        <v/>
      </c>
      <c r="G11" s="71" t="str">
        <f>IF($B$2=G$2,VLOOKUP($A5,'Proforma AR 6'!$A$5:$L$10,4,FALSE),"")</f>
        <v/>
      </c>
      <c r="H11" s="71" t="str">
        <f>IF($B$2=H$2,VLOOKUP($A5,'Proforma AR 6'!$A$5:$L$10,4,FALSE),"")</f>
        <v/>
      </c>
      <c r="I11" s="71" t="str">
        <f>IF($B$2=I$2,VLOOKUP($A5,'Proforma AR 6'!$A$5:$L$10,4,FALSE),"")</f>
        <v/>
      </c>
      <c r="J11" s="71" t="str">
        <f>IF($B$2=J$2,VLOOKUP($A5,'Proforma AR 6'!$A$5:$L$10,4,FALSE),"")</f>
        <v/>
      </c>
      <c r="K11" s="71" t="str">
        <f>IF($B$2=K$2,VLOOKUP($A5,'Proforma AR 6'!$A$5:$L$10,4,FALSE),"")</f>
        <v/>
      </c>
      <c r="L11" s="71" t="str">
        <f>IF($B$2=L$2,VLOOKUP($A5,'Proforma AR 6'!$A$5:$L$10,4,FALSE),"")</f>
        <v/>
      </c>
      <c r="M11" s="71" t="str">
        <f>IF($B$2=M$2,VLOOKUP($A5,'Proforma AR 6'!$A$5:$L$10,4,FALSE),"")</f>
        <v/>
      </c>
      <c r="P11" s="62"/>
      <c r="Q11" s="62"/>
      <c r="R11" s="62"/>
      <c r="S11" s="62"/>
    </row>
    <row r="12" spans="1:19" ht="15.6" customHeight="1">
      <c r="A12" s="87" t="s">
        <v>266</v>
      </c>
      <c r="B12" s="90" t="s">
        <v>47</v>
      </c>
      <c r="C12" s="88" t="s">
        <v>190</v>
      </c>
      <c r="D12" s="71" t="str">
        <f>IF($B$2=D$2,VLOOKUP($A6,'Proforma AR 6'!$A$5:$L$10,4,FALSE),"")</f>
        <v/>
      </c>
      <c r="E12" s="71">
        <f>IF($B$2=E$2,VLOOKUP($A6,'Proforma AR 6'!$A$5:$L$10,4,FALSE),"")</f>
        <v>0</v>
      </c>
      <c r="F12" s="71" t="str">
        <f>IF($B$2=F$2,VLOOKUP($A6,'Proforma AR 6'!$A$5:$L$10,4,FALSE),"")</f>
        <v/>
      </c>
      <c r="G12" s="71" t="str">
        <f>IF($B$2=G$2,VLOOKUP($A6,'Proforma AR 6'!$A$5:$L$10,4,FALSE),"")</f>
        <v/>
      </c>
      <c r="H12" s="71" t="str">
        <f>IF($B$2=H$2,VLOOKUP($A6,'Proforma AR 6'!$A$5:$L$10,4,FALSE),"")</f>
        <v/>
      </c>
      <c r="I12" s="71" t="str">
        <f>IF($B$2=I$2,VLOOKUP($A6,'Proforma AR 6'!$A$5:$L$10,4,FALSE),"")</f>
        <v/>
      </c>
      <c r="J12" s="71" t="str">
        <f>IF($B$2=J$2,VLOOKUP($A6,'Proforma AR 6'!$A$5:$L$10,4,FALSE),"")</f>
        <v/>
      </c>
      <c r="K12" s="71" t="str">
        <f>IF($B$2=K$2,VLOOKUP($A6,'Proforma AR 6'!$A$5:$L$10,4,FALSE),"")</f>
        <v/>
      </c>
      <c r="L12" s="71" t="str">
        <f>IF($B$2=L$2,VLOOKUP($A6,'Proforma AR 6'!$A$5:$L$10,4,FALSE),"")</f>
        <v/>
      </c>
      <c r="M12" s="71" t="str">
        <f>IF($B$2=M$2,VLOOKUP($A6,'Proforma AR 6'!$A$5:$L$10,4,FALSE),"")</f>
        <v/>
      </c>
      <c r="P12" s="62"/>
      <c r="Q12" s="62"/>
      <c r="R12" s="62"/>
      <c r="S12" s="62"/>
    </row>
    <row r="13" spans="1:19" ht="15.6" customHeight="1">
      <c r="A13" s="87" t="s">
        <v>267</v>
      </c>
      <c r="B13" s="90" t="s">
        <v>48</v>
      </c>
      <c r="C13" s="88" t="s">
        <v>190</v>
      </c>
      <c r="D13" s="71" t="str">
        <f>IF($B$2=D$2,VLOOKUP($A7,'Proforma AR 6'!$A$5:$L$10,4,FALSE),"")</f>
        <v/>
      </c>
      <c r="E13" s="71">
        <f>IF($B$2=E$2,VLOOKUP($A7,'Proforma AR 6'!$A$5:$L$10,4,FALSE),"")</f>
        <v>0</v>
      </c>
      <c r="F13" s="71" t="str">
        <f>IF($B$2=F$2,VLOOKUP($A7,'Proforma AR 6'!$A$5:$L$10,4,FALSE),"")</f>
        <v/>
      </c>
      <c r="G13" s="71" t="str">
        <f>IF($B$2=G$2,VLOOKUP($A7,'Proforma AR 6'!$A$5:$L$10,4,FALSE),"")</f>
        <v/>
      </c>
      <c r="H13" s="71" t="str">
        <f>IF($B$2=H$2,VLOOKUP($A7,'Proforma AR 6'!$A$5:$L$10,4,FALSE),"")</f>
        <v/>
      </c>
      <c r="I13" s="71" t="str">
        <f>IF($B$2=I$2,VLOOKUP($A7,'Proforma AR 6'!$A$5:$L$10,4,FALSE),"")</f>
        <v/>
      </c>
      <c r="J13" s="71" t="str">
        <f>IF($B$2=J$2,VLOOKUP($A7,'Proforma AR 6'!$A$5:$L$10,4,FALSE),"")</f>
        <v/>
      </c>
      <c r="K13" s="71" t="str">
        <f>IF($B$2=K$2,VLOOKUP($A7,'Proforma AR 6'!$A$5:$L$10,4,FALSE),"")</f>
        <v/>
      </c>
      <c r="L13" s="71" t="str">
        <f>IF($B$2=L$2,VLOOKUP($A7,'Proforma AR 6'!$A$5:$L$10,4,FALSE),"")</f>
        <v/>
      </c>
      <c r="M13" s="71" t="str">
        <f>IF($B$2=M$2,VLOOKUP($A7,'Proforma AR 6'!$A$5:$L$10,4,FALSE),"")</f>
        <v/>
      </c>
      <c r="P13" s="62"/>
      <c r="Q13" s="62"/>
      <c r="R13" s="62"/>
      <c r="S13" s="62"/>
    </row>
    <row r="14" spans="1:19" ht="15.6" customHeight="1">
      <c r="A14" s="87" t="s">
        <v>268</v>
      </c>
      <c r="B14" s="90" t="s">
        <v>49</v>
      </c>
      <c r="C14" s="88" t="s">
        <v>190</v>
      </c>
      <c r="D14" s="71" t="str">
        <f>IF($B$2=D$2,VLOOKUP($A8,'Proforma AR 6'!$A$5:$L$10,4,FALSE),"")</f>
        <v/>
      </c>
      <c r="E14" s="71">
        <f>IF($B$2=E$2,VLOOKUP($A8,'Proforma AR 6'!$A$5:$L$10,4,FALSE),"")</f>
        <v>0</v>
      </c>
      <c r="F14" s="71" t="str">
        <f>IF($B$2=F$2,VLOOKUP($A8,'Proforma AR 6'!$A$5:$L$10,4,FALSE),"")</f>
        <v/>
      </c>
      <c r="G14" s="71" t="str">
        <f>IF($B$2=G$2,VLOOKUP($A8,'Proforma AR 6'!$A$5:$L$10,4,FALSE),"")</f>
        <v/>
      </c>
      <c r="H14" s="71" t="str">
        <f>IF($B$2=H$2,VLOOKUP($A8,'Proforma AR 6'!$A$5:$L$10,4,FALSE),"")</f>
        <v/>
      </c>
      <c r="I14" s="71" t="str">
        <f>IF($B$2=I$2,VLOOKUP($A8,'Proforma AR 6'!$A$5:$L$10,4,FALSE),"")</f>
        <v/>
      </c>
      <c r="J14" s="71" t="str">
        <f>IF($B$2=J$2,VLOOKUP($A8,'Proforma AR 6'!$A$5:$L$10,4,FALSE),"")</f>
        <v/>
      </c>
      <c r="K14" s="71" t="str">
        <f>IF($B$2=K$2,VLOOKUP($A8,'Proforma AR 6'!$A$5:$L$10,4,FALSE),"")</f>
        <v/>
      </c>
      <c r="L14" s="71" t="str">
        <f>IF($B$2=L$2,VLOOKUP($A8,'Proforma AR 6'!$A$5:$L$10,4,FALSE),"")</f>
        <v/>
      </c>
      <c r="M14" s="71" t="str">
        <f>IF($B$2=M$2,VLOOKUP($A8,'Proforma AR 6'!$A$5:$L$10,4,FALSE),"")</f>
        <v/>
      </c>
      <c r="P14" s="62"/>
      <c r="Q14" s="62"/>
      <c r="R14" s="62"/>
      <c r="S14" s="62"/>
    </row>
    <row r="15" spans="1:19" ht="15.6" customHeight="1">
      <c r="A15" s="91" t="s">
        <v>269</v>
      </c>
      <c r="B15" s="92" t="s">
        <v>50</v>
      </c>
      <c r="C15" s="89" t="s">
        <v>190</v>
      </c>
      <c r="D15" s="77" t="str">
        <f>IF($B$2=D$2,VLOOKUP($A9,'Proforma AR 6'!$A$5:$L$10,4,FALSE),"")</f>
        <v/>
      </c>
      <c r="E15" s="77">
        <f>IF($B$2=E$2,VLOOKUP($A9,'Proforma AR 6'!$A$5:$L$10,4,FALSE),"")</f>
        <v>0</v>
      </c>
      <c r="F15" s="77" t="str">
        <f>IF($B$2=F$2,VLOOKUP($A9,'Proforma AR 6'!$A$5:$L$10,4,FALSE),"")</f>
        <v/>
      </c>
      <c r="G15" s="77" t="str">
        <f>IF($B$2=G$2,VLOOKUP($A9,'Proforma AR 6'!$A$5:$L$10,4,FALSE),"")</f>
        <v/>
      </c>
      <c r="H15" s="77" t="str">
        <f>IF($B$2=H$2,VLOOKUP($A9,'Proforma AR 6'!$A$5:$L$10,4,FALSE),"")</f>
        <v/>
      </c>
      <c r="I15" s="77" t="str">
        <f>IF($B$2=I$2,VLOOKUP($A9,'Proforma AR 6'!$A$5:$L$10,4,FALSE),"")</f>
        <v/>
      </c>
      <c r="J15" s="77" t="str">
        <f>IF($B$2=J$2,VLOOKUP($A9,'Proforma AR 6'!$A$5:$L$10,4,FALSE),"")</f>
        <v/>
      </c>
      <c r="K15" s="77" t="str">
        <f>IF($B$2=K$2,VLOOKUP($A9,'Proforma AR 6'!$A$5:$L$10,4,FALSE),"")</f>
        <v/>
      </c>
      <c r="L15" s="77" t="str">
        <f>IF($B$2=L$2,VLOOKUP($A9,'Proforma AR 6'!$A$5:$L$10,4,FALSE),"")</f>
        <v/>
      </c>
      <c r="M15" s="77" t="str">
        <f>IF($B$2=M$2,VLOOKUP($A9,'Proforma AR 6'!$A$5:$L$10,4,FALSE),"")</f>
        <v/>
      </c>
      <c r="P15" s="62"/>
      <c r="Q15" s="62"/>
      <c r="R15" s="62"/>
      <c r="S15" s="62"/>
    </row>
    <row r="16" spans="1:19" ht="15.6" customHeight="1">
      <c r="A16" s="87" t="s">
        <v>270</v>
      </c>
      <c r="B16" s="90" t="s">
        <v>45</v>
      </c>
      <c r="C16" s="88" t="s">
        <v>191</v>
      </c>
      <c r="D16" s="71" t="str">
        <f>IF($B$2=D$2,VLOOKUP($A4,'Proforma AR 6'!$A$5:$L$10,5,FALSE),"")</f>
        <v/>
      </c>
      <c r="E16" s="71">
        <f>IF($B$2=E$2,VLOOKUP($A4,'Proforma AR 6'!$A$5:$L$10,5,FALSE),"")</f>
        <v>0</v>
      </c>
      <c r="F16" s="71" t="str">
        <f>IF($B$2=F$2,VLOOKUP($A4,'Proforma AR 6'!$A$5:$L$10,5,FALSE),"")</f>
        <v/>
      </c>
      <c r="G16" s="71" t="str">
        <f>IF($B$2=G$2,VLOOKUP($A4,'Proforma AR 6'!$A$5:$L$10,5,FALSE),"")</f>
        <v/>
      </c>
      <c r="H16" s="71" t="str">
        <f>IF($B$2=H$2,VLOOKUP($A4,'Proforma AR 6'!$A$5:$L$10,5,FALSE),"")</f>
        <v/>
      </c>
      <c r="I16" s="71" t="str">
        <f>IF($B$2=I$2,VLOOKUP($A4,'Proforma AR 6'!$A$5:$L$10,5,FALSE),"")</f>
        <v/>
      </c>
      <c r="J16" s="71" t="str">
        <f>IF($B$2=J$2,VLOOKUP($A4,'Proforma AR 6'!$A$5:$L$10,5,FALSE),"")</f>
        <v/>
      </c>
      <c r="K16" s="71" t="str">
        <f>IF($B$2=K$2,VLOOKUP($A4,'Proforma AR 6'!$A$5:$L$10,5,FALSE),"")</f>
        <v/>
      </c>
      <c r="L16" s="71" t="str">
        <f>IF($B$2=L$2,VLOOKUP($A4,'Proforma AR 6'!$A$5:$L$10,5,FALSE),"")</f>
        <v/>
      </c>
      <c r="M16" s="71" t="str">
        <f>IF($B$2=M$2,VLOOKUP($A4,'Proforma AR 6'!$A$5:$L$10,5,FALSE),"")</f>
        <v/>
      </c>
      <c r="P16" s="62"/>
      <c r="Q16" s="62"/>
      <c r="R16" s="62"/>
      <c r="S16" s="62"/>
    </row>
    <row r="17" spans="1:19" ht="15.6" customHeight="1">
      <c r="A17" s="87" t="s">
        <v>271</v>
      </c>
      <c r="B17" s="90" t="s">
        <v>46</v>
      </c>
      <c r="C17" s="88" t="s">
        <v>191</v>
      </c>
      <c r="D17" s="71" t="str">
        <f>IF($B$2=D$2,VLOOKUP($A5,'Proforma AR 6'!$A$5:$L$10,5,FALSE),"")</f>
        <v/>
      </c>
      <c r="E17" s="71">
        <f>IF($B$2=E$2,VLOOKUP($A5,'Proforma AR 6'!$A$5:$L$10,5,FALSE),"")</f>
        <v>0</v>
      </c>
      <c r="F17" s="71" t="str">
        <f>IF($B$2=F$2,VLOOKUP($A5,'Proforma AR 6'!$A$5:$L$10,5,FALSE),"")</f>
        <v/>
      </c>
      <c r="G17" s="71" t="str">
        <f>IF($B$2=G$2,VLOOKUP($A5,'Proforma AR 6'!$A$5:$L$10,5,FALSE),"")</f>
        <v/>
      </c>
      <c r="H17" s="71" t="str">
        <f>IF($B$2=H$2,VLOOKUP($A5,'Proforma AR 6'!$A$5:$L$10,5,FALSE),"")</f>
        <v/>
      </c>
      <c r="I17" s="71" t="str">
        <f>IF($B$2=I$2,VLOOKUP($A5,'Proforma AR 6'!$A$5:$L$10,5,FALSE),"")</f>
        <v/>
      </c>
      <c r="J17" s="71" t="str">
        <f>IF($B$2=J$2,VLOOKUP($A5,'Proforma AR 6'!$A$5:$L$10,5,FALSE),"")</f>
        <v/>
      </c>
      <c r="K17" s="71" t="str">
        <f>IF($B$2=K$2,VLOOKUP($A5,'Proforma AR 6'!$A$5:$L$10,5,FALSE),"")</f>
        <v/>
      </c>
      <c r="L17" s="71" t="str">
        <f>IF($B$2=L$2,VLOOKUP($A5,'Proforma AR 6'!$A$5:$L$10,5,FALSE),"")</f>
        <v/>
      </c>
      <c r="M17" s="71" t="str">
        <f>IF($B$2=M$2,VLOOKUP($A5,'Proforma AR 6'!$A$5:$L$10,5,FALSE),"")</f>
        <v/>
      </c>
      <c r="P17" s="62"/>
      <c r="Q17" s="62"/>
      <c r="R17" s="62"/>
      <c r="S17" s="62"/>
    </row>
    <row r="18" spans="1:19" ht="15.6" customHeight="1">
      <c r="A18" s="87" t="s">
        <v>272</v>
      </c>
      <c r="B18" s="90" t="s">
        <v>47</v>
      </c>
      <c r="C18" s="88" t="s">
        <v>191</v>
      </c>
      <c r="D18" s="71" t="str">
        <f>IF($B$2=D$2,VLOOKUP($A6,'Proforma AR 6'!$A$5:$L$10,5,FALSE),"")</f>
        <v/>
      </c>
      <c r="E18" s="71">
        <f>IF($B$2=E$2,VLOOKUP($A6,'Proforma AR 6'!$A$5:$L$10,5,FALSE),"")</f>
        <v>0</v>
      </c>
      <c r="F18" s="71" t="str">
        <f>IF($B$2=F$2,VLOOKUP($A6,'Proforma AR 6'!$A$5:$L$10,5,FALSE),"")</f>
        <v/>
      </c>
      <c r="G18" s="71" t="str">
        <f>IF($B$2=G$2,VLOOKUP($A6,'Proforma AR 6'!$A$5:$L$10,5,FALSE),"")</f>
        <v/>
      </c>
      <c r="H18" s="71" t="str">
        <f>IF($B$2=H$2,VLOOKUP($A6,'Proforma AR 6'!$A$5:$L$10,5,FALSE),"")</f>
        <v/>
      </c>
      <c r="I18" s="71" t="str">
        <f>IF($B$2=I$2,VLOOKUP($A6,'Proforma AR 6'!$A$5:$L$10,5,FALSE),"")</f>
        <v/>
      </c>
      <c r="J18" s="71" t="str">
        <f>IF($B$2=J$2,VLOOKUP($A6,'Proforma AR 6'!$A$5:$L$10,5,FALSE),"")</f>
        <v/>
      </c>
      <c r="K18" s="71" t="str">
        <f>IF($B$2=K$2,VLOOKUP($A6,'Proforma AR 6'!$A$5:$L$10,5,FALSE),"")</f>
        <v/>
      </c>
      <c r="L18" s="71" t="str">
        <f>IF($B$2=L$2,VLOOKUP($A6,'Proforma AR 6'!$A$5:$L$10,5,FALSE),"")</f>
        <v/>
      </c>
      <c r="M18" s="71" t="str">
        <f>IF($B$2=M$2,VLOOKUP($A6,'Proforma AR 6'!$A$5:$L$10,5,FALSE),"")</f>
        <v/>
      </c>
      <c r="P18" s="62"/>
      <c r="Q18" s="62"/>
      <c r="R18" s="62"/>
      <c r="S18" s="62"/>
    </row>
    <row r="19" spans="1:19" ht="15.6" customHeight="1">
      <c r="A19" s="87" t="s">
        <v>273</v>
      </c>
      <c r="B19" s="90" t="s">
        <v>48</v>
      </c>
      <c r="C19" s="88" t="s">
        <v>191</v>
      </c>
      <c r="D19" s="71" t="str">
        <f>IF($B$2=D$2,VLOOKUP($A7,'Proforma AR 6'!$A$5:$L$10,5,FALSE),"")</f>
        <v/>
      </c>
      <c r="E19" s="71">
        <f>IF($B$2=E$2,VLOOKUP($A7,'Proforma AR 6'!$A$5:$L$10,5,FALSE),"")</f>
        <v>0</v>
      </c>
      <c r="F19" s="71" t="str">
        <f>IF($B$2=F$2,VLOOKUP($A7,'Proforma AR 6'!$A$5:$L$10,5,FALSE),"")</f>
        <v/>
      </c>
      <c r="G19" s="71" t="str">
        <f>IF($B$2=G$2,VLOOKUP($A7,'Proforma AR 6'!$A$5:$L$10,5,FALSE),"")</f>
        <v/>
      </c>
      <c r="H19" s="71" t="str">
        <f>IF($B$2=H$2,VLOOKUP($A7,'Proforma AR 6'!$A$5:$L$10,5,FALSE),"")</f>
        <v/>
      </c>
      <c r="I19" s="71" t="str">
        <f>IF($B$2=I$2,VLOOKUP($A7,'Proforma AR 6'!$A$5:$L$10,5,FALSE),"")</f>
        <v/>
      </c>
      <c r="J19" s="71" t="str">
        <f>IF($B$2=J$2,VLOOKUP($A7,'Proforma AR 6'!$A$5:$L$10,5,FALSE),"")</f>
        <v/>
      </c>
      <c r="K19" s="71" t="str">
        <f>IF($B$2=K$2,VLOOKUP($A7,'Proforma AR 6'!$A$5:$L$10,5,FALSE),"")</f>
        <v/>
      </c>
      <c r="L19" s="71" t="str">
        <f>IF($B$2=L$2,VLOOKUP($A7,'Proforma AR 6'!$A$5:$L$10,5,FALSE),"")</f>
        <v/>
      </c>
      <c r="M19" s="71" t="str">
        <f>IF($B$2=M$2,VLOOKUP($A7,'Proforma AR 6'!$A$5:$L$10,5,FALSE),"")</f>
        <v/>
      </c>
      <c r="P19" s="62"/>
      <c r="Q19" s="62"/>
      <c r="R19" s="62"/>
      <c r="S19" s="62"/>
    </row>
    <row r="20" spans="1:19" ht="15.6" customHeight="1">
      <c r="A20" s="87" t="s">
        <v>274</v>
      </c>
      <c r="B20" s="90" t="s">
        <v>49</v>
      </c>
      <c r="C20" s="88" t="s">
        <v>191</v>
      </c>
      <c r="D20" s="71" t="str">
        <f>IF($B$2=D$2,VLOOKUP($A8,'Proforma AR 6'!$A$5:$L$10,5,FALSE),"")</f>
        <v/>
      </c>
      <c r="E20" s="71">
        <f>IF($B$2=E$2,VLOOKUP($A8,'Proforma AR 6'!$A$5:$L$10,5,FALSE),"")</f>
        <v>0</v>
      </c>
      <c r="F20" s="71" t="str">
        <f>IF($B$2=F$2,VLOOKUP($A8,'Proforma AR 6'!$A$5:$L$10,5,FALSE),"")</f>
        <v/>
      </c>
      <c r="G20" s="71" t="str">
        <f>IF($B$2=G$2,VLOOKUP($A8,'Proforma AR 6'!$A$5:$L$10,5,FALSE),"")</f>
        <v/>
      </c>
      <c r="H20" s="71" t="str">
        <f>IF($B$2=H$2,VLOOKUP($A8,'Proforma AR 6'!$A$5:$L$10,5,FALSE),"")</f>
        <v/>
      </c>
      <c r="I20" s="71" t="str">
        <f>IF($B$2=I$2,VLOOKUP($A8,'Proforma AR 6'!$A$5:$L$10,5,FALSE),"")</f>
        <v/>
      </c>
      <c r="J20" s="71" t="str">
        <f>IF($B$2=J$2,VLOOKUP($A8,'Proforma AR 6'!$A$5:$L$10,5,FALSE),"")</f>
        <v/>
      </c>
      <c r="K20" s="71" t="str">
        <f>IF($B$2=K$2,VLOOKUP($A8,'Proforma AR 6'!$A$5:$L$10,5,FALSE),"")</f>
        <v/>
      </c>
      <c r="L20" s="71" t="str">
        <f>IF($B$2=L$2,VLOOKUP($A8,'Proforma AR 6'!$A$5:$L$10,5,FALSE),"")</f>
        <v/>
      </c>
      <c r="M20" s="71" t="str">
        <f>IF($B$2=M$2,VLOOKUP($A8,'Proforma AR 6'!$A$5:$L$10,5,FALSE),"")</f>
        <v/>
      </c>
      <c r="P20" s="62"/>
      <c r="Q20" s="62"/>
      <c r="R20" s="62"/>
      <c r="S20" s="62"/>
    </row>
    <row r="21" spans="1:19" ht="15.6" customHeight="1">
      <c r="A21" s="91" t="s">
        <v>275</v>
      </c>
      <c r="B21" s="92" t="s">
        <v>50</v>
      </c>
      <c r="C21" s="89" t="s">
        <v>191</v>
      </c>
      <c r="D21" s="77" t="str">
        <f>IF($B$2=D$2,VLOOKUP($A9,'Proforma AR 6'!$A$5:$L$10,5,FALSE),"")</f>
        <v/>
      </c>
      <c r="E21" s="77">
        <f>IF($B$2=E$2,VLOOKUP($A9,'Proforma AR 6'!$A$5:$L$10,5,FALSE),"")</f>
        <v>0</v>
      </c>
      <c r="F21" s="77" t="str">
        <f>IF($B$2=F$2,VLOOKUP($A9,'Proforma AR 6'!$A$5:$L$10,5,FALSE),"")</f>
        <v/>
      </c>
      <c r="G21" s="77" t="str">
        <f>IF($B$2=G$2,VLOOKUP($A9,'Proforma AR 6'!$A$5:$L$10,5,FALSE),"")</f>
        <v/>
      </c>
      <c r="H21" s="77" t="str">
        <f>IF($B$2=H$2,VLOOKUP($A9,'Proforma AR 6'!$A$5:$L$10,5,FALSE),"")</f>
        <v/>
      </c>
      <c r="I21" s="77" t="str">
        <f>IF($B$2=I$2,VLOOKUP($A9,'Proforma AR 6'!$A$5:$L$10,5,FALSE),"")</f>
        <v/>
      </c>
      <c r="J21" s="77" t="str">
        <f>IF($B$2=J$2,VLOOKUP($A9,'Proforma AR 6'!$A$5:$L$10,5,FALSE),"")</f>
        <v/>
      </c>
      <c r="K21" s="77" t="str">
        <f>IF($B$2=K$2,VLOOKUP($A9,'Proforma AR 6'!$A$5:$L$10,5,FALSE),"")</f>
        <v/>
      </c>
      <c r="L21" s="77" t="str">
        <f>IF($B$2=L$2,VLOOKUP($A9,'Proforma AR 6'!$A$5:$L$10,5,FALSE),"")</f>
        <v/>
      </c>
      <c r="M21" s="77" t="str">
        <f>IF($B$2=M$2,VLOOKUP($A9,'Proforma AR 6'!$A$5:$L$10,5,FALSE),"")</f>
        <v/>
      </c>
      <c r="P21" s="62"/>
      <c r="Q21" s="62"/>
      <c r="R21" s="62"/>
      <c r="S21" s="62"/>
    </row>
    <row r="22" spans="1:19" ht="15.6" customHeight="1">
      <c r="A22" s="87" t="s">
        <v>276</v>
      </c>
      <c r="B22" s="90" t="s">
        <v>45</v>
      </c>
      <c r="C22" s="88" t="s">
        <v>192</v>
      </c>
      <c r="D22" s="71" t="str">
        <f>IF($B$2=D$2,VLOOKUP($A4,'Proforma AR 6'!$A$5:$L$10,6,FALSE),"")</f>
        <v/>
      </c>
      <c r="E22" s="71">
        <f>IF($B$2=E$2,VLOOKUP($A4,'Proforma AR 6'!$A$5:$L$10,6,FALSE),"")</f>
        <v>0</v>
      </c>
      <c r="F22" s="71" t="str">
        <f>IF($B$2=F$2,VLOOKUP($A4,'Proforma AR 6'!$A$5:$L$10,6,FALSE),"")</f>
        <v/>
      </c>
      <c r="G22" s="71" t="str">
        <f>IF($B$2=G$2,VLOOKUP($A4,'Proforma AR 6'!$A$5:$L$10,6,FALSE),"")</f>
        <v/>
      </c>
      <c r="H22" s="71" t="str">
        <f>IF($B$2=H$2,VLOOKUP($A4,'Proforma AR 6'!$A$5:$L$10,6,FALSE),"")</f>
        <v/>
      </c>
      <c r="I22" s="71" t="str">
        <f>IF($B$2=I$2,VLOOKUP($A4,'Proforma AR 6'!$A$5:$L$10,6,FALSE),"")</f>
        <v/>
      </c>
      <c r="J22" s="71" t="str">
        <f>IF($B$2=J$2,VLOOKUP($A4,'Proforma AR 6'!$A$5:$L$10,6,FALSE),"")</f>
        <v/>
      </c>
      <c r="K22" s="71" t="str">
        <f>IF($B$2=K$2,VLOOKUP($A4,'Proforma AR 6'!$A$5:$L$10,6,FALSE),"")</f>
        <v/>
      </c>
      <c r="L22" s="71" t="str">
        <f>IF($B$2=L$2,VLOOKUP($A4,'Proforma AR 6'!$A$5:$L$10,6,FALSE),"")</f>
        <v/>
      </c>
      <c r="M22" s="71" t="str">
        <f>IF($B$2=M$2,VLOOKUP($A4,'Proforma AR 6'!$A$5:$L$10,6,FALSE),"")</f>
        <v/>
      </c>
      <c r="P22" s="62"/>
      <c r="Q22" s="62"/>
      <c r="R22" s="62"/>
      <c r="S22" s="62"/>
    </row>
    <row r="23" spans="1:19" ht="15.6" customHeight="1">
      <c r="A23" s="87" t="s">
        <v>277</v>
      </c>
      <c r="B23" s="90" t="s">
        <v>46</v>
      </c>
      <c r="C23" s="88" t="s">
        <v>192</v>
      </c>
      <c r="D23" s="71" t="str">
        <f>IF($B$2=D$2,VLOOKUP($A5,'Proforma AR 6'!$A$5:$L$10,6,FALSE),"")</f>
        <v/>
      </c>
      <c r="E23" s="71">
        <f>IF($B$2=E$2,VLOOKUP($A5,'Proforma AR 6'!$A$5:$L$10,6,FALSE),"")</f>
        <v>0</v>
      </c>
      <c r="F23" s="71" t="str">
        <f>IF($B$2=F$2,VLOOKUP($A5,'Proforma AR 6'!$A$5:$L$10,6,FALSE),"")</f>
        <v/>
      </c>
      <c r="G23" s="71" t="str">
        <f>IF($B$2=G$2,VLOOKUP($A5,'Proforma AR 6'!$A$5:$L$10,6,FALSE),"")</f>
        <v/>
      </c>
      <c r="H23" s="71" t="str">
        <f>IF($B$2=H$2,VLOOKUP($A5,'Proforma AR 6'!$A$5:$L$10,6,FALSE),"")</f>
        <v/>
      </c>
      <c r="I23" s="71" t="str">
        <f>IF($B$2=I$2,VLOOKUP($A5,'Proforma AR 6'!$A$5:$L$10,6,FALSE),"")</f>
        <v/>
      </c>
      <c r="J23" s="71" t="str">
        <f>IF($B$2=J$2,VLOOKUP($A5,'Proforma AR 6'!$A$5:$L$10,6,FALSE),"")</f>
        <v/>
      </c>
      <c r="K23" s="71" t="str">
        <f>IF($B$2=K$2,VLOOKUP($A5,'Proforma AR 6'!$A$5:$L$10,6,FALSE),"")</f>
        <v/>
      </c>
      <c r="L23" s="71" t="str">
        <f>IF($B$2=L$2,VLOOKUP($A5,'Proforma AR 6'!$A$5:$L$10,6,FALSE),"")</f>
        <v/>
      </c>
      <c r="M23" s="71" t="str">
        <f>IF($B$2=M$2,VLOOKUP($A5,'Proforma AR 6'!$A$5:$L$10,6,FALSE),"")</f>
        <v/>
      </c>
      <c r="P23" s="62"/>
      <c r="Q23" s="62"/>
      <c r="R23" s="62"/>
      <c r="S23" s="62"/>
    </row>
    <row r="24" spans="1:19" ht="15.6" customHeight="1">
      <c r="A24" s="87" t="s">
        <v>278</v>
      </c>
      <c r="B24" s="90" t="s">
        <v>47</v>
      </c>
      <c r="C24" s="88" t="s">
        <v>192</v>
      </c>
      <c r="D24" s="71" t="str">
        <f>IF($B$2=D$2,VLOOKUP($A6,'Proforma AR 6'!$A$5:$L$10,6,FALSE),"")</f>
        <v/>
      </c>
      <c r="E24" s="71">
        <f>IF($B$2=E$2,VLOOKUP($A6,'Proforma AR 6'!$A$5:$L$10,6,FALSE),"")</f>
        <v>0</v>
      </c>
      <c r="F24" s="71" t="str">
        <f>IF($B$2=F$2,VLOOKUP($A6,'Proforma AR 6'!$A$5:$L$10,6,FALSE),"")</f>
        <v/>
      </c>
      <c r="G24" s="71" t="str">
        <f>IF($B$2=G$2,VLOOKUP($A6,'Proforma AR 6'!$A$5:$L$10,6,FALSE),"")</f>
        <v/>
      </c>
      <c r="H24" s="71" t="str">
        <f>IF($B$2=H$2,VLOOKUP($A6,'Proforma AR 6'!$A$5:$L$10,6,FALSE),"")</f>
        <v/>
      </c>
      <c r="I24" s="71" t="str">
        <f>IF($B$2=I$2,VLOOKUP($A6,'Proforma AR 6'!$A$5:$L$10,6,FALSE),"")</f>
        <v/>
      </c>
      <c r="J24" s="71" t="str">
        <f>IF($B$2=J$2,VLOOKUP($A6,'Proforma AR 6'!$A$5:$L$10,6,FALSE),"")</f>
        <v/>
      </c>
      <c r="K24" s="71" t="str">
        <f>IF($B$2=K$2,VLOOKUP($A6,'Proforma AR 6'!$A$5:$L$10,6,FALSE),"")</f>
        <v/>
      </c>
      <c r="L24" s="71" t="str">
        <f>IF($B$2=L$2,VLOOKUP($A6,'Proforma AR 6'!$A$5:$L$10,6,FALSE),"")</f>
        <v/>
      </c>
      <c r="M24" s="71" t="str">
        <f>IF($B$2=M$2,VLOOKUP($A6,'Proforma AR 6'!$A$5:$L$10,6,FALSE),"")</f>
        <v/>
      </c>
      <c r="P24" s="62"/>
      <c r="Q24" s="62"/>
      <c r="R24" s="62"/>
      <c r="S24" s="62"/>
    </row>
    <row r="25" spans="1:19" ht="15.6" customHeight="1">
      <c r="A25" s="87" t="s">
        <v>279</v>
      </c>
      <c r="B25" s="90" t="s">
        <v>48</v>
      </c>
      <c r="C25" s="88" t="s">
        <v>192</v>
      </c>
      <c r="D25" s="71" t="str">
        <f>IF($B$2=D$2,VLOOKUP($A7,'Proforma AR 6'!$A$5:$L$10,6,FALSE),"")</f>
        <v/>
      </c>
      <c r="E25" s="71">
        <f>IF($B$2=E$2,VLOOKUP($A7,'Proforma AR 6'!$A$5:$L$10,6,FALSE),"")</f>
        <v>0</v>
      </c>
      <c r="F25" s="71" t="str">
        <f>IF($B$2=F$2,VLOOKUP($A7,'Proforma AR 6'!$A$5:$L$10,6,FALSE),"")</f>
        <v/>
      </c>
      <c r="G25" s="71" t="str">
        <f>IF($B$2=G$2,VLOOKUP($A7,'Proforma AR 6'!$A$5:$L$10,6,FALSE),"")</f>
        <v/>
      </c>
      <c r="H25" s="71" t="str">
        <f>IF($B$2=H$2,VLOOKUP($A7,'Proforma AR 6'!$A$5:$L$10,6,FALSE),"")</f>
        <v/>
      </c>
      <c r="I25" s="71" t="str">
        <f>IF($B$2=I$2,VLOOKUP($A7,'Proforma AR 6'!$A$5:$L$10,6,FALSE),"")</f>
        <v/>
      </c>
      <c r="J25" s="71" t="str">
        <f>IF($B$2=J$2,VLOOKUP($A7,'Proforma AR 6'!$A$5:$L$10,6,FALSE),"")</f>
        <v/>
      </c>
      <c r="K25" s="71" t="str">
        <f>IF($B$2=K$2,VLOOKUP($A7,'Proforma AR 6'!$A$5:$L$10,6,FALSE),"")</f>
        <v/>
      </c>
      <c r="L25" s="71" t="str">
        <f>IF($B$2=L$2,VLOOKUP($A7,'Proforma AR 6'!$A$5:$L$10,6,FALSE),"")</f>
        <v/>
      </c>
      <c r="M25" s="71" t="str">
        <f>IF($B$2=M$2,VLOOKUP($A7,'Proforma AR 6'!$A$5:$L$10,6,FALSE),"")</f>
        <v/>
      </c>
      <c r="P25" s="62"/>
      <c r="Q25" s="62"/>
      <c r="R25" s="62"/>
      <c r="S25" s="62"/>
    </row>
    <row r="26" spans="1:19" ht="15.6" customHeight="1">
      <c r="A26" s="87" t="s">
        <v>280</v>
      </c>
      <c r="B26" s="90" t="s">
        <v>49</v>
      </c>
      <c r="C26" s="88" t="s">
        <v>192</v>
      </c>
      <c r="D26" s="71" t="str">
        <f>IF($B$2=D$2,VLOOKUP($A8,'Proforma AR 6'!$A$5:$L$10,6,FALSE),"")</f>
        <v/>
      </c>
      <c r="E26" s="71">
        <f>IF($B$2=E$2,VLOOKUP($A8,'Proforma AR 6'!$A$5:$L$10,6,FALSE),"")</f>
        <v>0</v>
      </c>
      <c r="F26" s="71" t="str">
        <f>IF($B$2=F$2,VLOOKUP($A8,'Proforma AR 6'!$A$5:$L$10,6,FALSE),"")</f>
        <v/>
      </c>
      <c r="G26" s="71" t="str">
        <f>IF($B$2=G$2,VLOOKUP($A8,'Proforma AR 6'!$A$5:$L$10,6,FALSE),"")</f>
        <v/>
      </c>
      <c r="H26" s="71" t="str">
        <f>IF($B$2=H$2,VLOOKUP($A8,'Proforma AR 6'!$A$5:$L$10,6,FALSE),"")</f>
        <v/>
      </c>
      <c r="I26" s="71" t="str">
        <f>IF($B$2=I$2,VLOOKUP($A8,'Proforma AR 6'!$A$5:$L$10,6,FALSE),"")</f>
        <v/>
      </c>
      <c r="J26" s="71" t="str">
        <f>IF($B$2=J$2,VLOOKUP($A8,'Proforma AR 6'!$A$5:$L$10,6,FALSE),"")</f>
        <v/>
      </c>
      <c r="K26" s="71" t="str">
        <f>IF($B$2=K$2,VLOOKUP($A8,'Proforma AR 6'!$A$5:$L$10,6,FALSE),"")</f>
        <v/>
      </c>
      <c r="L26" s="71" t="str">
        <f>IF($B$2=L$2,VLOOKUP($A8,'Proforma AR 6'!$A$5:$L$10,6,FALSE),"")</f>
        <v/>
      </c>
      <c r="M26" s="71" t="str">
        <f>IF($B$2=M$2,VLOOKUP($A8,'Proforma AR 6'!$A$5:$L$10,6,FALSE),"")</f>
        <v/>
      </c>
      <c r="P26" s="62"/>
      <c r="Q26" s="62"/>
      <c r="R26" s="62"/>
      <c r="S26" s="62"/>
    </row>
    <row r="27" spans="1:19" ht="15.6" customHeight="1">
      <c r="A27" s="91" t="s">
        <v>281</v>
      </c>
      <c r="B27" s="92" t="s">
        <v>50</v>
      </c>
      <c r="C27" s="89" t="s">
        <v>192</v>
      </c>
      <c r="D27" s="77" t="str">
        <f>IF($B$2=D$2,VLOOKUP($A9,'Proforma AR 6'!$A$5:$L$10,6,FALSE),"")</f>
        <v/>
      </c>
      <c r="E27" s="77">
        <f>IF($B$2=E$2,VLOOKUP($A9,'Proforma AR 6'!$A$5:$L$10,6,FALSE),"")</f>
        <v>0</v>
      </c>
      <c r="F27" s="77" t="str">
        <f>IF($B$2=F$2,VLOOKUP($A9,'Proforma AR 6'!$A$5:$L$10,6,FALSE),"")</f>
        <v/>
      </c>
      <c r="G27" s="77" t="str">
        <f>IF($B$2=G$2,VLOOKUP($A9,'Proforma AR 6'!$A$5:$L$10,6,FALSE),"")</f>
        <v/>
      </c>
      <c r="H27" s="77" t="str">
        <f>IF($B$2=H$2,VLOOKUP($A9,'Proforma AR 6'!$A$5:$L$10,6,FALSE),"")</f>
        <v/>
      </c>
      <c r="I27" s="77" t="str">
        <f>IF($B$2=I$2,VLOOKUP($A9,'Proforma AR 6'!$A$5:$L$10,6,FALSE),"")</f>
        <v/>
      </c>
      <c r="J27" s="77" t="str">
        <f>IF($B$2=J$2,VLOOKUP($A9,'Proforma AR 6'!$A$5:$L$10,6,FALSE),"")</f>
        <v/>
      </c>
      <c r="K27" s="77" t="str">
        <f>IF($B$2=K$2,VLOOKUP($A9,'Proforma AR 6'!$A$5:$L$10,6,FALSE),"")</f>
        <v/>
      </c>
      <c r="L27" s="77" t="str">
        <f>IF($B$2=L$2,VLOOKUP($A9,'Proforma AR 6'!$A$5:$L$10,6,FALSE),"")</f>
        <v/>
      </c>
      <c r="M27" s="77" t="str">
        <f>IF($B$2=M$2,VLOOKUP($A9,'Proforma AR 6'!$A$5:$L$10,6,FALSE),"")</f>
        <v/>
      </c>
      <c r="P27" s="62"/>
      <c r="Q27" s="62"/>
      <c r="R27" s="62"/>
      <c r="S27" s="62"/>
    </row>
    <row r="28" spans="1:19" ht="15.6" customHeight="1">
      <c r="A28" s="87" t="s">
        <v>282</v>
      </c>
      <c r="B28" s="90" t="s">
        <v>45</v>
      </c>
      <c r="C28" s="88" t="s">
        <v>193</v>
      </c>
      <c r="D28" s="71" t="str">
        <f>IF($B$2=D$2,VLOOKUP($A4,'Proforma AR 6'!$A$5:$L$10,7,FALSE),"")</f>
        <v/>
      </c>
      <c r="E28" s="71">
        <f>IF($B$2=E$2,VLOOKUP($A4,'Proforma AR 6'!$A$5:$L$10,7,FALSE),"")</f>
        <v>0</v>
      </c>
      <c r="F28" s="71" t="str">
        <f>IF($B$2=F$2,VLOOKUP($A4,'Proforma AR 6'!$A$5:$L$10,7,FALSE),"")</f>
        <v/>
      </c>
      <c r="G28" s="71" t="str">
        <f>IF($B$2=G$2,VLOOKUP($A4,'Proforma AR 6'!$A$5:$L$10,7,FALSE),"")</f>
        <v/>
      </c>
      <c r="H28" s="71" t="str">
        <f>IF($B$2=H$2,VLOOKUP($A4,'Proforma AR 6'!$A$5:$L$10,7,FALSE),"")</f>
        <v/>
      </c>
      <c r="I28" s="71" t="str">
        <f>IF($B$2=I$2,VLOOKUP($A4,'Proforma AR 6'!$A$5:$L$10,7,FALSE),"")</f>
        <v/>
      </c>
      <c r="J28" s="71" t="str">
        <f>IF($B$2=J$2,VLOOKUP($A4,'Proforma AR 6'!$A$5:$L$10,7,FALSE),"")</f>
        <v/>
      </c>
      <c r="K28" s="71" t="str">
        <f>IF($B$2=K$2,VLOOKUP($A4,'Proforma AR 6'!$A$5:$L$10,7,FALSE),"")</f>
        <v/>
      </c>
      <c r="L28" s="71" t="str">
        <f>IF($B$2=L$2,VLOOKUP($A4,'Proforma AR 6'!$A$5:$L$10,7,FALSE),"")</f>
        <v/>
      </c>
      <c r="M28" s="71" t="str">
        <f>IF($B$2=M$2,VLOOKUP($A4,'Proforma AR 6'!$A$5:$L$10,7,FALSE),"")</f>
        <v/>
      </c>
      <c r="P28" s="62"/>
      <c r="Q28" s="62"/>
      <c r="R28" s="62"/>
      <c r="S28" s="62"/>
    </row>
    <row r="29" spans="1:19" ht="15.6" customHeight="1">
      <c r="A29" s="87" t="s">
        <v>283</v>
      </c>
      <c r="B29" s="90" t="s">
        <v>46</v>
      </c>
      <c r="C29" s="88" t="s">
        <v>193</v>
      </c>
      <c r="D29" s="71" t="str">
        <f>IF($B$2=D$2,VLOOKUP($A5,'Proforma AR 6'!$A$5:$L$10,7,FALSE),"")</f>
        <v/>
      </c>
      <c r="E29" s="71">
        <f>IF($B$2=E$2,VLOOKUP($A5,'Proforma AR 6'!$A$5:$L$10,7,FALSE),"")</f>
        <v>0</v>
      </c>
      <c r="F29" s="71" t="str">
        <f>IF($B$2=F$2,VLOOKUP($A5,'Proforma AR 6'!$A$5:$L$10,7,FALSE),"")</f>
        <v/>
      </c>
      <c r="G29" s="71" t="str">
        <f>IF($B$2=G$2,VLOOKUP($A5,'Proforma AR 6'!$A$5:$L$10,7,FALSE),"")</f>
        <v/>
      </c>
      <c r="H29" s="71" t="str">
        <f>IF($B$2=H$2,VLOOKUP($A5,'Proforma AR 6'!$A$5:$L$10,7,FALSE),"")</f>
        <v/>
      </c>
      <c r="I29" s="71" t="str">
        <f>IF($B$2=I$2,VLOOKUP($A5,'Proforma AR 6'!$A$5:$L$10,7,FALSE),"")</f>
        <v/>
      </c>
      <c r="J29" s="71" t="str">
        <f>IF($B$2=J$2,VLOOKUP($A5,'Proforma AR 6'!$A$5:$L$10,7,FALSE),"")</f>
        <v/>
      </c>
      <c r="K29" s="71" t="str">
        <f>IF($B$2=K$2,VLOOKUP($A5,'Proforma AR 6'!$A$5:$L$10,7,FALSE),"")</f>
        <v/>
      </c>
      <c r="L29" s="71" t="str">
        <f>IF($B$2=L$2,VLOOKUP($A5,'Proforma AR 6'!$A$5:$L$10,7,FALSE),"")</f>
        <v/>
      </c>
      <c r="M29" s="71" t="str">
        <f>IF($B$2=M$2,VLOOKUP($A5,'Proforma AR 6'!$A$5:$L$10,7,FALSE),"")</f>
        <v/>
      </c>
      <c r="P29" s="62"/>
      <c r="Q29" s="62"/>
      <c r="R29" s="62"/>
      <c r="S29" s="62"/>
    </row>
    <row r="30" spans="1:19" ht="15.6" customHeight="1">
      <c r="A30" s="87" t="s">
        <v>284</v>
      </c>
      <c r="B30" s="90" t="s">
        <v>47</v>
      </c>
      <c r="C30" s="88" t="s">
        <v>193</v>
      </c>
      <c r="D30" s="71" t="str">
        <f>IF($B$2=D$2,VLOOKUP($A6,'Proforma AR 6'!$A$5:$L$10,7,FALSE),"")</f>
        <v/>
      </c>
      <c r="E30" s="71">
        <f>IF($B$2=E$2,VLOOKUP($A6,'Proforma AR 6'!$A$5:$L$10,7,FALSE),"")</f>
        <v>0</v>
      </c>
      <c r="F30" s="71" t="str">
        <f>IF($B$2=F$2,VLOOKUP($A6,'Proforma AR 6'!$A$5:$L$10,7,FALSE),"")</f>
        <v/>
      </c>
      <c r="G30" s="71" t="str">
        <f>IF($B$2=G$2,VLOOKUP($A6,'Proforma AR 6'!$A$5:$L$10,7,FALSE),"")</f>
        <v/>
      </c>
      <c r="H30" s="71" t="str">
        <f>IF($B$2=H$2,VLOOKUP($A6,'Proforma AR 6'!$A$5:$L$10,7,FALSE),"")</f>
        <v/>
      </c>
      <c r="I30" s="71" t="str">
        <f>IF($B$2=I$2,VLOOKUP($A6,'Proforma AR 6'!$A$5:$L$10,7,FALSE),"")</f>
        <v/>
      </c>
      <c r="J30" s="71" t="str">
        <f>IF($B$2=J$2,VLOOKUP($A6,'Proforma AR 6'!$A$5:$L$10,7,FALSE),"")</f>
        <v/>
      </c>
      <c r="K30" s="71" t="str">
        <f>IF($B$2=K$2,VLOOKUP($A6,'Proforma AR 6'!$A$5:$L$10,7,FALSE),"")</f>
        <v/>
      </c>
      <c r="L30" s="71" t="str">
        <f>IF($B$2=L$2,VLOOKUP($A6,'Proforma AR 6'!$A$5:$L$10,7,FALSE),"")</f>
        <v/>
      </c>
      <c r="M30" s="71" t="str">
        <f>IF($B$2=M$2,VLOOKUP($A6,'Proforma AR 6'!$A$5:$L$10,7,FALSE),"")</f>
        <v/>
      </c>
      <c r="P30" s="62"/>
      <c r="Q30" s="62"/>
      <c r="R30" s="62"/>
      <c r="S30" s="62"/>
    </row>
    <row r="31" spans="1:19" ht="15.6" customHeight="1">
      <c r="A31" s="87" t="s">
        <v>285</v>
      </c>
      <c r="B31" s="90" t="s">
        <v>48</v>
      </c>
      <c r="C31" s="88" t="s">
        <v>193</v>
      </c>
      <c r="D31" s="71" t="str">
        <f>IF($B$2=D$2,VLOOKUP($A7,'Proforma AR 6'!$A$5:$L$10,7,FALSE),"")</f>
        <v/>
      </c>
      <c r="E31" s="71">
        <f>IF($B$2=E$2,VLOOKUP($A7,'Proforma AR 6'!$A$5:$L$10,7,FALSE),"")</f>
        <v>0</v>
      </c>
      <c r="F31" s="71" t="str">
        <f>IF($B$2=F$2,VLOOKUP($A7,'Proforma AR 6'!$A$5:$L$10,7,FALSE),"")</f>
        <v/>
      </c>
      <c r="G31" s="71" t="str">
        <f>IF($B$2=G$2,VLOOKUP($A7,'Proforma AR 6'!$A$5:$L$10,7,FALSE),"")</f>
        <v/>
      </c>
      <c r="H31" s="71" t="str">
        <f>IF($B$2=H$2,VLOOKUP($A7,'Proforma AR 6'!$A$5:$L$10,7,FALSE),"")</f>
        <v/>
      </c>
      <c r="I31" s="71" t="str">
        <f>IF($B$2=I$2,VLOOKUP($A7,'Proforma AR 6'!$A$5:$L$10,7,FALSE),"")</f>
        <v/>
      </c>
      <c r="J31" s="71" t="str">
        <f>IF($B$2=J$2,VLOOKUP($A7,'Proforma AR 6'!$A$5:$L$10,7,FALSE),"")</f>
        <v/>
      </c>
      <c r="K31" s="71" t="str">
        <f>IF($B$2=K$2,VLOOKUP($A7,'Proforma AR 6'!$A$5:$L$10,7,FALSE),"")</f>
        <v/>
      </c>
      <c r="L31" s="71" t="str">
        <f>IF($B$2=L$2,VLOOKUP($A7,'Proforma AR 6'!$A$5:$L$10,7,FALSE),"")</f>
        <v/>
      </c>
      <c r="M31" s="71" t="str">
        <f>IF($B$2=M$2,VLOOKUP($A7,'Proforma AR 6'!$A$5:$L$10,7,FALSE),"")</f>
        <v/>
      </c>
      <c r="P31" s="62"/>
      <c r="Q31" s="62"/>
      <c r="R31" s="62"/>
      <c r="S31" s="62"/>
    </row>
    <row r="32" spans="1:19" ht="15.6" customHeight="1">
      <c r="A32" s="87" t="s">
        <v>286</v>
      </c>
      <c r="B32" s="90" t="s">
        <v>49</v>
      </c>
      <c r="C32" s="88" t="s">
        <v>193</v>
      </c>
      <c r="D32" s="71" t="str">
        <f>IF($B$2=D$2,VLOOKUP($A8,'Proforma AR 6'!$A$5:$L$10,7,FALSE),"")</f>
        <v/>
      </c>
      <c r="E32" s="71">
        <f>IF($B$2=E$2,VLOOKUP($A8,'Proforma AR 6'!$A$5:$L$10,7,FALSE),"")</f>
        <v>0</v>
      </c>
      <c r="F32" s="71" t="str">
        <f>IF($B$2=F$2,VLOOKUP($A8,'Proforma AR 6'!$A$5:$L$10,7,FALSE),"")</f>
        <v/>
      </c>
      <c r="G32" s="71" t="str">
        <f>IF($B$2=G$2,VLOOKUP($A8,'Proforma AR 6'!$A$5:$L$10,7,FALSE),"")</f>
        <v/>
      </c>
      <c r="H32" s="71" t="str">
        <f>IF($B$2=H$2,VLOOKUP($A8,'Proforma AR 6'!$A$5:$L$10,7,FALSE),"")</f>
        <v/>
      </c>
      <c r="I32" s="71" t="str">
        <f>IF($B$2=I$2,VLOOKUP($A8,'Proforma AR 6'!$A$5:$L$10,7,FALSE),"")</f>
        <v/>
      </c>
      <c r="J32" s="71" t="str">
        <f>IF($B$2=J$2,VLOOKUP($A8,'Proforma AR 6'!$A$5:$L$10,7,FALSE),"")</f>
        <v/>
      </c>
      <c r="K32" s="71" t="str">
        <f>IF($B$2=K$2,VLOOKUP($A8,'Proforma AR 6'!$A$5:$L$10,7,FALSE),"")</f>
        <v/>
      </c>
      <c r="L32" s="71" t="str">
        <f>IF($B$2=L$2,VLOOKUP($A8,'Proforma AR 6'!$A$5:$L$10,7,FALSE),"")</f>
        <v/>
      </c>
      <c r="M32" s="71" t="str">
        <f>IF($B$2=M$2,VLOOKUP($A8,'Proforma AR 6'!$A$5:$L$10,7,FALSE),"")</f>
        <v/>
      </c>
      <c r="P32" s="62"/>
      <c r="Q32" s="62"/>
      <c r="R32" s="62"/>
      <c r="S32" s="62"/>
    </row>
    <row r="33" spans="1:19" ht="15.6" customHeight="1">
      <c r="A33" s="91" t="s">
        <v>287</v>
      </c>
      <c r="B33" s="92" t="s">
        <v>50</v>
      </c>
      <c r="C33" s="89" t="s">
        <v>193</v>
      </c>
      <c r="D33" s="77" t="str">
        <f>IF($B$2=D$2,VLOOKUP($A9,'Proforma AR 6'!$A$5:$L$10,7,FALSE),"")</f>
        <v/>
      </c>
      <c r="E33" s="77">
        <f>IF($B$2=E$2,VLOOKUP($A9,'Proforma AR 6'!$A$5:$L$10,7,FALSE),"")</f>
        <v>0</v>
      </c>
      <c r="F33" s="77" t="str">
        <f>IF($B$2=F$2,VLOOKUP($A9,'Proforma AR 6'!$A$5:$L$10,7,FALSE),"")</f>
        <v/>
      </c>
      <c r="G33" s="77" t="str">
        <f>IF($B$2=G$2,VLOOKUP($A9,'Proforma AR 6'!$A$5:$L$10,7,FALSE),"")</f>
        <v/>
      </c>
      <c r="H33" s="77" t="str">
        <f>IF($B$2=H$2,VLOOKUP($A9,'Proforma AR 6'!$A$5:$L$10,7,FALSE),"")</f>
        <v/>
      </c>
      <c r="I33" s="77" t="str">
        <f>IF($B$2=I$2,VLOOKUP($A9,'Proforma AR 6'!$A$5:$L$10,7,FALSE),"")</f>
        <v/>
      </c>
      <c r="J33" s="77" t="str">
        <f>IF($B$2=J$2,VLOOKUP($A9,'Proforma AR 6'!$A$5:$L$10,7,FALSE),"")</f>
        <v/>
      </c>
      <c r="K33" s="77" t="str">
        <f>IF($B$2=K$2,VLOOKUP($A9,'Proforma AR 6'!$A$5:$L$10,7,FALSE),"")</f>
        <v/>
      </c>
      <c r="L33" s="77" t="str">
        <f>IF($B$2=L$2,VLOOKUP($A9,'Proforma AR 6'!$A$5:$L$10,7,FALSE),"")</f>
        <v/>
      </c>
      <c r="M33" s="77" t="str">
        <f>IF($B$2=M$2,VLOOKUP($A9,'Proforma AR 6'!$A$5:$L$10,7,FALSE),"")</f>
        <v/>
      </c>
      <c r="P33" s="62"/>
      <c r="Q33" s="62"/>
      <c r="R33" s="62"/>
      <c r="S33" s="62"/>
    </row>
    <row r="34" spans="1:13" ht="15.6" customHeight="1">
      <c r="A34" s="87" t="s">
        <v>288</v>
      </c>
      <c r="B34" s="90" t="s">
        <v>45</v>
      </c>
      <c r="C34" s="88" t="s">
        <v>194</v>
      </c>
      <c r="D34" s="71" t="str">
        <f>IF($B$2=D$2,VLOOKUP($A4,'Proforma AR 6'!$A$5:$L$10,8,FALSE),"")</f>
        <v/>
      </c>
      <c r="E34" s="71">
        <f>IF($B$2=E$2,VLOOKUP($A4,'Proforma AR 6'!$A$5:$L$10,8,FALSE),"")</f>
        <v>0</v>
      </c>
      <c r="F34" s="71" t="str">
        <f>IF($B$2=F$2,VLOOKUP($A4,'Proforma AR 6'!$A$5:$L$10,8,FALSE),"")</f>
        <v/>
      </c>
      <c r="G34" s="71" t="str">
        <f>IF($B$2=G$2,VLOOKUP($A4,'Proforma AR 6'!$A$5:$L$10,8,FALSE),"")</f>
        <v/>
      </c>
      <c r="H34" s="71" t="str">
        <f>IF($B$2=H$2,VLOOKUP($A4,'Proforma AR 6'!$A$5:$L$10,8,FALSE),"")</f>
        <v/>
      </c>
      <c r="I34" s="71" t="str">
        <f>IF($B$2=I$2,VLOOKUP($A4,'Proforma AR 6'!$A$5:$L$10,8,FALSE),"")</f>
        <v/>
      </c>
      <c r="J34" s="71" t="str">
        <f>IF($B$2=J$2,VLOOKUP($A4,'Proforma AR 6'!$A$5:$L$10,8,FALSE),"")</f>
        <v/>
      </c>
      <c r="K34" s="71" t="str">
        <f>IF($B$2=K$2,VLOOKUP($A4,'Proforma AR 6'!$A$5:$L$10,8,FALSE),"")</f>
        <v/>
      </c>
      <c r="L34" s="71" t="str">
        <f>IF($B$2=L$2,VLOOKUP($A4,'Proforma AR 6'!$A$5:$L$10,8,FALSE),"")</f>
        <v/>
      </c>
      <c r="M34" s="71" t="str">
        <f>IF($B$2=M$2,VLOOKUP($A4,'Proforma AR 6'!$A$5:$L$10,8,FALSE),"")</f>
        <v/>
      </c>
    </row>
    <row r="35" spans="1:13" ht="15.6" customHeight="1">
      <c r="A35" s="87" t="s">
        <v>289</v>
      </c>
      <c r="B35" s="90" t="s">
        <v>46</v>
      </c>
      <c r="C35" s="88" t="s">
        <v>194</v>
      </c>
      <c r="D35" s="71" t="str">
        <f>IF($B$2=D$2,VLOOKUP($A5,'Proforma AR 6'!$A$5:$L$10,8,FALSE),"")</f>
        <v/>
      </c>
      <c r="E35" s="71">
        <f>IF($B$2=E$2,VLOOKUP($A5,'Proforma AR 6'!$A$5:$L$10,8,FALSE),"")</f>
        <v>0</v>
      </c>
      <c r="F35" s="71" t="str">
        <f>IF($B$2=F$2,VLOOKUP($A5,'Proforma AR 6'!$A$5:$L$10,8,FALSE),"")</f>
        <v/>
      </c>
      <c r="G35" s="71" t="str">
        <f>IF($B$2=G$2,VLOOKUP($A5,'Proforma AR 6'!$A$5:$L$10,8,FALSE),"")</f>
        <v/>
      </c>
      <c r="H35" s="71" t="str">
        <f>IF($B$2=H$2,VLOOKUP($A5,'Proforma AR 6'!$A$5:$L$10,8,FALSE),"")</f>
        <v/>
      </c>
      <c r="I35" s="71" t="str">
        <f>IF($B$2=I$2,VLOOKUP($A5,'Proforma AR 6'!$A$5:$L$10,8,FALSE),"")</f>
        <v/>
      </c>
      <c r="J35" s="71" t="str">
        <f>IF($B$2=J$2,VLOOKUP($A5,'Proforma AR 6'!$A$5:$L$10,8,FALSE),"")</f>
        <v/>
      </c>
      <c r="K35" s="71" t="str">
        <f>IF($B$2=K$2,VLOOKUP($A5,'Proforma AR 6'!$A$5:$L$10,8,FALSE),"")</f>
        <v/>
      </c>
      <c r="L35" s="71" t="str">
        <f>IF($B$2=L$2,VLOOKUP($A5,'Proforma AR 6'!$A$5:$L$10,8,FALSE),"")</f>
        <v/>
      </c>
      <c r="M35" s="71" t="str">
        <f>IF($B$2=M$2,VLOOKUP($A5,'Proforma AR 6'!$A$5:$L$10,8,FALSE),"")</f>
        <v/>
      </c>
    </row>
    <row r="36" spans="1:13" ht="15.6" customHeight="1">
      <c r="A36" s="87" t="s">
        <v>290</v>
      </c>
      <c r="B36" s="90" t="s">
        <v>47</v>
      </c>
      <c r="C36" s="88" t="s">
        <v>194</v>
      </c>
      <c r="D36" s="71" t="str">
        <f>IF($B$2=D$2,VLOOKUP($A6,'Proforma AR 6'!$A$5:$L$10,8,FALSE),"")</f>
        <v/>
      </c>
      <c r="E36" s="71">
        <f>IF($B$2=E$2,VLOOKUP($A6,'Proforma AR 6'!$A$5:$L$10,8,FALSE),"")</f>
        <v>0</v>
      </c>
      <c r="F36" s="71" t="str">
        <f>IF($B$2=F$2,VLOOKUP($A6,'Proforma AR 6'!$A$5:$L$10,8,FALSE),"")</f>
        <v/>
      </c>
      <c r="G36" s="71" t="str">
        <f>IF($B$2=G$2,VLOOKUP($A6,'Proforma AR 6'!$A$5:$L$10,8,FALSE),"")</f>
        <v/>
      </c>
      <c r="H36" s="71" t="str">
        <f>IF($B$2=H$2,VLOOKUP($A6,'Proforma AR 6'!$A$5:$L$10,8,FALSE),"")</f>
        <v/>
      </c>
      <c r="I36" s="71" t="str">
        <f>IF($B$2=I$2,VLOOKUP($A6,'Proforma AR 6'!$A$5:$L$10,8,FALSE),"")</f>
        <v/>
      </c>
      <c r="J36" s="71" t="str">
        <f>IF($B$2=J$2,VLOOKUP($A6,'Proforma AR 6'!$A$5:$L$10,8,FALSE),"")</f>
        <v/>
      </c>
      <c r="K36" s="71" t="str">
        <f>IF($B$2=K$2,VLOOKUP($A6,'Proforma AR 6'!$A$5:$L$10,8,FALSE),"")</f>
        <v/>
      </c>
      <c r="L36" s="71" t="str">
        <f>IF($B$2=L$2,VLOOKUP($A6,'Proforma AR 6'!$A$5:$L$10,8,FALSE),"")</f>
        <v/>
      </c>
      <c r="M36" s="71" t="str">
        <f>IF($B$2=M$2,VLOOKUP($A6,'Proforma AR 6'!$A$5:$L$10,8,FALSE),"")</f>
        <v/>
      </c>
    </row>
    <row r="37" spans="1:13" ht="15.6" customHeight="1">
      <c r="A37" s="87" t="s">
        <v>291</v>
      </c>
      <c r="B37" s="90" t="s">
        <v>48</v>
      </c>
      <c r="C37" s="88" t="s">
        <v>194</v>
      </c>
      <c r="D37" s="71" t="str">
        <f>IF($B$2=D$2,VLOOKUP($A7,'Proforma AR 6'!$A$5:$L$10,8,FALSE),"")</f>
        <v/>
      </c>
      <c r="E37" s="71">
        <f>IF($B$2=E$2,VLOOKUP($A7,'Proforma AR 6'!$A$5:$L$10,8,FALSE),"")</f>
        <v>0</v>
      </c>
      <c r="F37" s="71" t="str">
        <f>IF($B$2=F$2,VLOOKUP($A7,'Proforma AR 6'!$A$5:$L$10,8,FALSE),"")</f>
        <v/>
      </c>
      <c r="G37" s="71" t="str">
        <f>IF($B$2=G$2,VLOOKUP($A7,'Proforma AR 6'!$A$5:$L$10,8,FALSE),"")</f>
        <v/>
      </c>
      <c r="H37" s="71" t="str">
        <f>IF($B$2=H$2,VLOOKUP($A7,'Proforma AR 6'!$A$5:$L$10,8,FALSE),"")</f>
        <v/>
      </c>
      <c r="I37" s="71" t="str">
        <f>IF($B$2=I$2,VLOOKUP($A7,'Proforma AR 6'!$A$5:$L$10,8,FALSE),"")</f>
        <v/>
      </c>
      <c r="J37" s="71" t="str">
        <f>IF($B$2=J$2,VLOOKUP($A7,'Proforma AR 6'!$A$5:$L$10,8,FALSE),"")</f>
        <v/>
      </c>
      <c r="K37" s="71" t="str">
        <f>IF($B$2=K$2,VLOOKUP($A7,'Proforma AR 6'!$A$5:$L$10,8,FALSE),"")</f>
        <v/>
      </c>
      <c r="L37" s="71" t="str">
        <f>IF($B$2=L$2,VLOOKUP($A7,'Proforma AR 6'!$A$5:$L$10,8,FALSE),"")</f>
        <v/>
      </c>
      <c r="M37" s="71" t="str">
        <f>IF($B$2=M$2,VLOOKUP($A7,'Proforma AR 6'!$A$5:$L$10,8,FALSE),"")</f>
        <v/>
      </c>
    </row>
    <row r="38" spans="1:13" ht="15.6" customHeight="1">
      <c r="A38" s="87" t="s">
        <v>292</v>
      </c>
      <c r="B38" s="90" t="s">
        <v>49</v>
      </c>
      <c r="C38" s="88" t="s">
        <v>194</v>
      </c>
      <c r="D38" s="71" t="str">
        <f>IF($B$2=D$2,VLOOKUP($A8,'Proforma AR 6'!$A$5:$L$10,8,FALSE),"")</f>
        <v/>
      </c>
      <c r="E38" s="71">
        <f>IF($B$2=E$2,VLOOKUP($A8,'Proforma AR 6'!$A$5:$L$10,8,FALSE),"")</f>
        <v>0</v>
      </c>
      <c r="F38" s="71" t="str">
        <f>IF($B$2=F$2,VLOOKUP($A8,'Proforma AR 6'!$A$5:$L$10,8,FALSE),"")</f>
        <v/>
      </c>
      <c r="G38" s="71" t="str">
        <f>IF($B$2=G$2,VLOOKUP($A8,'Proforma AR 6'!$A$5:$L$10,8,FALSE),"")</f>
        <v/>
      </c>
      <c r="H38" s="71" t="str">
        <f>IF($B$2=H$2,VLOOKUP($A8,'Proforma AR 6'!$A$5:$L$10,8,FALSE),"")</f>
        <v/>
      </c>
      <c r="I38" s="71" t="str">
        <f>IF($B$2=I$2,VLOOKUP($A8,'Proforma AR 6'!$A$5:$L$10,8,FALSE),"")</f>
        <v/>
      </c>
      <c r="J38" s="71" t="str">
        <f>IF($B$2=J$2,VLOOKUP($A8,'Proforma AR 6'!$A$5:$L$10,8,FALSE),"")</f>
        <v/>
      </c>
      <c r="K38" s="71" t="str">
        <f>IF($B$2=K$2,VLOOKUP($A8,'Proforma AR 6'!$A$5:$L$10,8,FALSE),"")</f>
        <v/>
      </c>
      <c r="L38" s="71" t="str">
        <f>IF($B$2=L$2,VLOOKUP($A8,'Proforma AR 6'!$A$5:$L$10,8,FALSE),"")</f>
        <v/>
      </c>
      <c r="M38" s="71" t="str">
        <f>IF($B$2=M$2,VLOOKUP($A8,'Proforma AR 6'!$A$5:$L$10,8,FALSE),"")</f>
        <v/>
      </c>
    </row>
    <row r="39" spans="1:13" ht="15.6" customHeight="1">
      <c r="A39" s="91" t="s">
        <v>293</v>
      </c>
      <c r="B39" s="92" t="s">
        <v>50</v>
      </c>
      <c r="C39" s="89" t="s">
        <v>194</v>
      </c>
      <c r="D39" s="77" t="str">
        <f>IF($B$2=D$2,VLOOKUP($A9,'Proforma AR 6'!$A$5:$L$10,8,FALSE),"")</f>
        <v/>
      </c>
      <c r="E39" s="77">
        <f>IF($B$2=E$2,VLOOKUP($A9,'Proforma AR 6'!$A$5:$L$10,8,FALSE),"")</f>
        <v>0</v>
      </c>
      <c r="F39" s="77" t="str">
        <f>IF($B$2=F$2,VLOOKUP($A9,'Proforma AR 6'!$A$5:$L$10,8,FALSE),"")</f>
        <v/>
      </c>
      <c r="G39" s="77" t="str">
        <f>IF($B$2=G$2,VLOOKUP($A9,'Proforma AR 6'!$A$5:$L$10,8,FALSE),"")</f>
        <v/>
      </c>
      <c r="H39" s="77" t="str">
        <f>IF($B$2=H$2,VLOOKUP($A9,'Proforma AR 6'!$A$5:$L$10,8,FALSE),"")</f>
        <v/>
      </c>
      <c r="I39" s="77" t="str">
        <f>IF($B$2=I$2,VLOOKUP($A9,'Proforma AR 6'!$A$5:$L$10,8,FALSE),"")</f>
        <v/>
      </c>
      <c r="J39" s="77" t="str">
        <f>IF($B$2=J$2,VLOOKUP($A9,'Proforma AR 6'!$A$5:$L$10,8,FALSE),"")</f>
        <v/>
      </c>
      <c r="K39" s="77" t="str">
        <f>IF($B$2=K$2,VLOOKUP($A9,'Proforma AR 6'!$A$5:$L$10,8,FALSE),"")</f>
        <v/>
      </c>
      <c r="L39" s="77" t="str">
        <f>IF($B$2=L$2,VLOOKUP($A9,'Proforma AR 6'!$A$5:$L$10,8,FALSE),"")</f>
        <v/>
      </c>
      <c r="M39" s="77" t="str">
        <f>IF($B$2=M$2,VLOOKUP($A9,'Proforma AR 6'!$A$5:$L$10,8,FALSE),"")</f>
        <v/>
      </c>
    </row>
    <row r="40" spans="1:13" ht="15.6" customHeight="1">
      <c r="A40" s="87" t="s">
        <v>294</v>
      </c>
      <c r="B40" s="90" t="s">
        <v>45</v>
      </c>
      <c r="C40" s="88" t="s">
        <v>195</v>
      </c>
      <c r="D40" s="71" t="str">
        <f>IF($B$2=D$2,VLOOKUP($A4,'Proforma AR 6'!$A$5:$L$10,9,FALSE),"")</f>
        <v/>
      </c>
      <c r="E40" s="71">
        <f>IF($B$2=E$2,VLOOKUP($A4,'Proforma AR 6'!$A$5:$L$10,9,FALSE),"")</f>
        <v>0</v>
      </c>
      <c r="F40" s="71" t="str">
        <f>IF($B$2=F$2,VLOOKUP($A4,'Proforma AR 6'!$A$5:$L$10,9,FALSE),"")</f>
        <v/>
      </c>
      <c r="G40" s="71" t="str">
        <f>IF($B$2=G$2,VLOOKUP($A4,'Proforma AR 6'!$A$5:$L$10,9,FALSE),"")</f>
        <v/>
      </c>
      <c r="H40" s="71" t="str">
        <f>IF($B$2=H$2,VLOOKUP($A4,'Proforma AR 6'!$A$5:$L$10,9,FALSE),"")</f>
        <v/>
      </c>
      <c r="I40" s="71" t="str">
        <f>IF($B$2=I$2,VLOOKUP($A4,'Proforma AR 6'!$A$5:$L$10,9,FALSE),"")</f>
        <v/>
      </c>
      <c r="J40" s="71" t="str">
        <f>IF($B$2=J$2,VLOOKUP($A4,'Proforma AR 6'!$A$5:$L$10,9,FALSE),"")</f>
        <v/>
      </c>
      <c r="K40" s="71" t="str">
        <f>IF($B$2=K$2,VLOOKUP($A4,'Proforma AR 6'!$A$5:$L$10,9,FALSE),"")</f>
        <v/>
      </c>
      <c r="L40" s="71" t="str">
        <f>IF($B$2=L$2,VLOOKUP($A4,'Proforma AR 6'!$A$5:$L$10,9,FALSE),"")</f>
        <v/>
      </c>
      <c r="M40" s="71" t="str">
        <f>IF($B$2=M$2,VLOOKUP($A4,'Proforma AR 6'!$A$5:$L$10,9,FALSE),"")</f>
        <v/>
      </c>
    </row>
    <row r="41" spans="1:13" ht="15.6" customHeight="1">
      <c r="A41" s="87" t="s">
        <v>295</v>
      </c>
      <c r="B41" s="90" t="s">
        <v>46</v>
      </c>
      <c r="C41" s="88" t="s">
        <v>195</v>
      </c>
      <c r="D41" s="71" t="str">
        <f>IF($B$2=D$2,VLOOKUP($A5,'Proforma AR 6'!$A$5:$L$10,9,FALSE),"")</f>
        <v/>
      </c>
      <c r="E41" s="71">
        <f>IF($B$2=E$2,VLOOKUP($A5,'Proforma AR 6'!$A$5:$L$10,9,FALSE),"")</f>
        <v>0</v>
      </c>
      <c r="F41" s="71" t="str">
        <f>IF($B$2=F$2,VLOOKUP($A5,'Proforma AR 6'!$A$5:$L$10,9,FALSE),"")</f>
        <v/>
      </c>
      <c r="G41" s="71" t="str">
        <f>IF($B$2=G$2,VLOOKUP($A5,'Proforma AR 6'!$A$5:$L$10,9,FALSE),"")</f>
        <v/>
      </c>
      <c r="H41" s="71" t="str">
        <f>IF($B$2=H$2,VLOOKUP($A5,'Proforma AR 6'!$A$5:$L$10,9,FALSE),"")</f>
        <v/>
      </c>
      <c r="I41" s="71" t="str">
        <f>IF($B$2=I$2,VLOOKUP($A5,'Proforma AR 6'!$A$5:$L$10,9,FALSE),"")</f>
        <v/>
      </c>
      <c r="J41" s="71" t="str">
        <f>IF($B$2=J$2,VLOOKUP($A5,'Proforma AR 6'!$A$5:$L$10,9,FALSE),"")</f>
        <v/>
      </c>
      <c r="K41" s="71" t="str">
        <f>IF($B$2=K$2,VLOOKUP($A5,'Proforma AR 6'!$A$5:$L$10,9,FALSE),"")</f>
        <v/>
      </c>
      <c r="L41" s="71" t="str">
        <f>IF($B$2=L$2,VLOOKUP($A5,'Proforma AR 6'!$A$5:$L$10,9,FALSE),"")</f>
        <v/>
      </c>
      <c r="M41" s="71" t="str">
        <f>IF($B$2=M$2,VLOOKUP($A5,'Proforma AR 6'!$A$5:$L$10,9,FALSE),"")</f>
        <v/>
      </c>
    </row>
    <row r="42" spans="1:13" ht="15.6" customHeight="1">
      <c r="A42" s="87" t="s">
        <v>296</v>
      </c>
      <c r="B42" s="90" t="s">
        <v>47</v>
      </c>
      <c r="C42" s="88" t="s">
        <v>195</v>
      </c>
      <c r="D42" s="71" t="str">
        <f>IF($B$2=D$2,VLOOKUP($A6,'Proforma AR 6'!$A$5:$L$10,9,FALSE),"")</f>
        <v/>
      </c>
      <c r="E42" s="71">
        <f>IF($B$2=E$2,VLOOKUP($A6,'Proforma AR 6'!$A$5:$L$10,9,FALSE),"")</f>
        <v>0</v>
      </c>
      <c r="F42" s="71" t="str">
        <f>IF($B$2=F$2,VLOOKUP($A6,'Proforma AR 6'!$A$5:$L$10,9,FALSE),"")</f>
        <v/>
      </c>
      <c r="G42" s="71" t="str">
        <f>IF($B$2=G$2,VLOOKUP($A6,'Proforma AR 6'!$A$5:$L$10,9,FALSE),"")</f>
        <v/>
      </c>
      <c r="H42" s="71" t="str">
        <f>IF($B$2=H$2,VLOOKUP($A6,'Proforma AR 6'!$A$5:$L$10,9,FALSE),"")</f>
        <v/>
      </c>
      <c r="I42" s="71" t="str">
        <f>IF($B$2=I$2,VLOOKUP($A6,'Proforma AR 6'!$A$5:$L$10,9,FALSE),"")</f>
        <v/>
      </c>
      <c r="J42" s="71" t="str">
        <f>IF($B$2=J$2,VLOOKUP($A6,'Proforma AR 6'!$A$5:$L$10,9,FALSE),"")</f>
        <v/>
      </c>
      <c r="K42" s="71" t="str">
        <f>IF($B$2=K$2,VLOOKUP($A6,'Proforma AR 6'!$A$5:$L$10,9,FALSE),"")</f>
        <v/>
      </c>
      <c r="L42" s="71" t="str">
        <f>IF($B$2=L$2,VLOOKUP($A6,'Proforma AR 6'!$A$5:$L$10,9,FALSE),"")</f>
        <v/>
      </c>
      <c r="M42" s="71" t="str">
        <f>IF($B$2=M$2,VLOOKUP($A6,'Proforma AR 6'!$A$5:$L$10,9,FALSE),"")</f>
        <v/>
      </c>
    </row>
    <row r="43" spans="1:13" ht="15.6" customHeight="1">
      <c r="A43" s="87" t="s">
        <v>297</v>
      </c>
      <c r="B43" s="90" t="s">
        <v>48</v>
      </c>
      <c r="C43" s="88" t="s">
        <v>195</v>
      </c>
      <c r="D43" s="71" t="str">
        <f>IF($B$2=D$2,VLOOKUP($A7,'Proforma AR 6'!$A$5:$L$10,9,FALSE),"")</f>
        <v/>
      </c>
      <c r="E43" s="71">
        <f>IF($B$2=E$2,VLOOKUP($A7,'Proforma AR 6'!$A$5:$L$10,9,FALSE),"")</f>
        <v>0</v>
      </c>
      <c r="F43" s="71" t="str">
        <f>IF($B$2=F$2,VLOOKUP($A7,'Proforma AR 6'!$A$5:$L$10,9,FALSE),"")</f>
        <v/>
      </c>
      <c r="G43" s="71" t="str">
        <f>IF($B$2=G$2,VLOOKUP($A7,'Proforma AR 6'!$A$5:$L$10,9,FALSE),"")</f>
        <v/>
      </c>
      <c r="H43" s="71" t="str">
        <f>IF($B$2=H$2,VLOOKUP($A7,'Proforma AR 6'!$A$5:$L$10,9,FALSE),"")</f>
        <v/>
      </c>
      <c r="I43" s="71" t="str">
        <f>IF($B$2=I$2,VLOOKUP($A7,'Proforma AR 6'!$A$5:$L$10,9,FALSE),"")</f>
        <v/>
      </c>
      <c r="J43" s="71" t="str">
        <f>IF($B$2=J$2,VLOOKUP($A7,'Proforma AR 6'!$A$5:$L$10,9,FALSE),"")</f>
        <v/>
      </c>
      <c r="K43" s="71" t="str">
        <f>IF($B$2=K$2,VLOOKUP($A7,'Proforma AR 6'!$A$5:$L$10,9,FALSE),"")</f>
        <v/>
      </c>
      <c r="L43" s="71" t="str">
        <f>IF($B$2=L$2,VLOOKUP($A7,'Proforma AR 6'!$A$5:$L$10,9,FALSE),"")</f>
        <v/>
      </c>
      <c r="M43" s="71" t="str">
        <f>IF($B$2=M$2,VLOOKUP($A7,'Proforma AR 6'!$A$5:$L$10,9,FALSE),"")</f>
        <v/>
      </c>
    </row>
    <row r="44" spans="1:13" ht="15.6" customHeight="1">
      <c r="A44" s="87" t="s">
        <v>298</v>
      </c>
      <c r="B44" s="90" t="s">
        <v>49</v>
      </c>
      <c r="C44" s="88" t="s">
        <v>195</v>
      </c>
      <c r="D44" s="71" t="str">
        <f>IF($B$2=D$2,VLOOKUP($A8,'Proforma AR 6'!$A$5:$L$10,9,FALSE),"")</f>
        <v/>
      </c>
      <c r="E44" s="71">
        <f>IF($B$2=E$2,VLOOKUP($A8,'Proforma AR 6'!$A$5:$L$10,9,FALSE),"")</f>
        <v>0</v>
      </c>
      <c r="F44" s="71" t="str">
        <f>IF($B$2=F$2,VLOOKUP($A8,'Proforma AR 6'!$A$5:$L$10,9,FALSE),"")</f>
        <v/>
      </c>
      <c r="G44" s="71" t="str">
        <f>IF($B$2=G$2,VLOOKUP($A8,'Proforma AR 6'!$A$5:$L$10,9,FALSE),"")</f>
        <v/>
      </c>
      <c r="H44" s="71" t="str">
        <f>IF($B$2=H$2,VLOOKUP($A8,'Proforma AR 6'!$A$5:$L$10,9,FALSE),"")</f>
        <v/>
      </c>
      <c r="I44" s="71" t="str">
        <f>IF($B$2=I$2,VLOOKUP($A8,'Proforma AR 6'!$A$5:$L$10,9,FALSE),"")</f>
        <v/>
      </c>
      <c r="J44" s="71" t="str">
        <f>IF($B$2=J$2,VLOOKUP($A8,'Proforma AR 6'!$A$5:$L$10,9,FALSE),"")</f>
        <v/>
      </c>
      <c r="K44" s="71" t="str">
        <f>IF($B$2=K$2,VLOOKUP($A8,'Proforma AR 6'!$A$5:$L$10,9,FALSE),"")</f>
        <v/>
      </c>
      <c r="L44" s="71" t="str">
        <f>IF($B$2=L$2,VLOOKUP($A8,'Proforma AR 6'!$A$5:$L$10,9,FALSE),"")</f>
        <v/>
      </c>
      <c r="M44" s="71" t="str">
        <f>IF($B$2=M$2,VLOOKUP($A8,'Proforma AR 6'!$A$5:$L$10,9,FALSE),"")</f>
        <v/>
      </c>
    </row>
    <row r="45" spans="1:13" ht="15.6" customHeight="1">
      <c r="A45" s="91" t="s">
        <v>299</v>
      </c>
      <c r="B45" s="92" t="s">
        <v>50</v>
      </c>
      <c r="C45" s="89" t="s">
        <v>195</v>
      </c>
      <c r="D45" s="77" t="str">
        <f>IF($B$2=D$2,VLOOKUP($A9,'Proforma AR 6'!$A$5:$L$10,9,FALSE),"")</f>
        <v/>
      </c>
      <c r="E45" s="77">
        <f>IF($B$2=E$2,VLOOKUP($A9,'Proforma AR 6'!$A$5:$L$10,9,FALSE),"")</f>
        <v>0</v>
      </c>
      <c r="F45" s="77" t="str">
        <f>IF($B$2=F$2,VLOOKUP($A9,'Proforma AR 6'!$A$5:$L$10,9,FALSE),"")</f>
        <v/>
      </c>
      <c r="G45" s="77" t="str">
        <f>IF($B$2=G$2,VLOOKUP($A9,'Proforma AR 6'!$A$5:$L$10,9,FALSE),"")</f>
        <v/>
      </c>
      <c r="H45" s="77" t="str">
        <f>IF($B$2=H$2,VLOOKUP($A9,'Proforma AR 6'!$A$5:$L$10,9,FALSE),"")</f>
        <v/>
      </c>
      <c r="I45" s="77" t="str">
        <f>IF($B$2=I$2,VLOOKUP($A9,'Proforma AR 6'!$A$5:$L$10,9,FALSE),"")</f>
        <v/>
      </c>
      <c r="J45" s="77" t="str">
        <f>IF($B$2=J$2,VLOOKUP($A9,'Proforma AR 6'!$A$5:$L$10,9,FALSE),"")</f>
        <v/>
      </c>
      <c r="K45" s="77" t="str">
        <f>IF($B$2=K$2,VLOOKUP($A9,'Proforma AR 6'!$A$5:$L$10,9,FALSE),"")</f>
        <v/>
      </c>
      <c r="L45" s="77" t="str">
        <f>IF($B$2=L$2,VLOOKUP($A9,'Proforma AR 6'!$A$5:$L$10,9,FALSE),"")</f>
        <v/>
      </c>
      <c r="M45" s="77" t="str">
        <f>IF($B$2=M$2,VLOOKUP($A9,'Proforma AR 6'!$A$5:$L$10,9,FALSE),"")</f>
        <v/>
      </c>
    </row>
    <row r="46" spans="1:13" ht="15.6" customHeight="1">
      <c r="A46" s="87" t="s">
        <v>300</v>
      </c>
      <c r="B46" s="90" t="s">
        <v>45</v>
      </c>
      <c r="C46" s="88" t="s">
        <v>196</v>
      </c>
      <c r="D46" s="71" t="str">
        <f>IF($B$2=D$2,VLOOKUP($A4,'Proforma AR 6'!$A$5:$L$10,10,FALSE),"")</f>
        <v/>
      </c>
      <c r="E46" s="71">
        <f>IF($B$2=E$2,VLOOKUP($A4,'Proforma AR 6'!$A$5:$L$10,10,FALSE),"")</f>
        <v>0</v>
      </c>
      <c r="F46" s="71" t="str">
        <f>IF($B$2=F$2,VLOOKUP($A4,'Proforma AR 6'!$A$5:$L$10,10,FALSE),"")</f>
        <v/>
      </c>
      <c r="G46" s="71" t="str">
        <f>IF($B$2=G$2,VLOOKUP($A4,'Proforma AR 6'!$A$5:$L$10,10,FALSE),"")</f>
        <v/>
      </c>
      <c r="H46" s="71" t="str">
        <f>IF($B$2=H$2,VLOOKUP($A4,'Proforma AR 6'!$A$5:$L$10,10,FALSE),"")</f>
        <v/>
      </c>
      <c r="I46" s="71" t="str">
        <f>IF($B$2=I$2,VLOOKUP($A4,'Proforma AR 6'!$A$5:$L$10,10,FALSE),"")</f>
        <v/>
      </c>
      <c r="J46" s="71" t="str">
        <f>IF($B$2=J$2,VLOOKUP($A4,'Proforma AR 6'!$A$5:$L$10,10,FALSE),"")</f>
        <v/>
      </c>
      <c r="K46" s="71" t="str">
        <f>IF($B$2=K$2,VLOOKUP($A4,'Proforma AR 6'!$A$5:$L$10,10,FALSE),"")</f>
        <v/>
      </c>
      <c r="L46" s="71" t="str">
        <f>IF($B$2=L$2,VLOOKUP($A4,'Proforma AR 6'!$A$5:$L$10,10,FALSE),"")</f>
        <v/>
      </c>
      <c r="M46" s="71" t="str">
        <f>IF($B$2=M$2,VLOOKUP($A4,'Proforma AR 6'!$A$5:$L$10,10,FALSE),"")</f>
        <v/>
      </c>
    </row>
    <row r="47" spans="1:13" ht="15.6" customHeight="1">
      <c r="A47" s="87" t="s">
        <v>301</v>
      </c>
      <c r="B47" s="90" t="s">
        <v>46</v>
      </c>
      <c r="C47" s="88" t="s">
        <v>196</v>
      </c>
      <c r="D47" s="71" t="str">
        <f>IF($B$2=D$2,VLOOKUP($A5,'Proforma AR 6'!$A$5:$L$10,10,FALSE),"")</f>
        <v/>
      </c>
      <c r="E47" s="71">
        <f>IF($B$2=E$2,VLOOKUP($A5,'Proforma AR 6'!$A$5:$L$10,10,FALSE),"")</f>
        <v>0</v>
      </c>
      <c r="F47" s="71" t="str">
        <f>IF($B$2=F$2,VLOOKUP($A5,'Proforma AR 6'!$A$5:$L$10,10,FALSE),"")</f>
        <v/>
      </c>
      <c r="G47" s="71" t="str">
        <f>IF($B$2=G$2,VLOOKUP($A5,'Proforma AR 6'!$A$5:$L$10,10,FALSE),"")</f>
        <v/>
      </c>
      <c r="H47" s="71" t="str">
        <f>IF($B$2=H$2,VLOOKUP($A5,'Proforma AR 6'!$A$5:$L$10,10,FALSE),"")</f>
        <v/>
      </c>
      <c r="I47" s="71" t="str">
        <f>IF($B$2=I$2,VLOOKUP($A5,'Proforma AR 6'!$A$5:$L$10,10,FALSE),"")</f>
        <v/>
      </c>
      <c r="J47" s="71" t="str">
        <f>IF($B$2=J$2,VLOOKUP($A5,'Proforma AR 6'!$A$5:$L$10,10,FALSE),"")</f>
        <v/>
      </c>
      <c r="K47" s="71" t="str">
        <f>IF($B$2=K$2,VLOOKUP($A5,'Proforma AR 6'!$A$5:$L$10,10,FALSE),"")</f>
        <v/>
      </c>
      <c r="L47" s="71" t="str">
        <f>IF($B$2=L$2,VLOOKUP($A5,'Proforma AR 6'!$A$5:$L$10,10,FALSE),"")</f>
        <v/>
      </c>
      <c r="M47" s="71" t="str">
        <f>IF($B$2=M$2,VLOOKUP($A5,'Proforma AR 6'!$A$5:$L$10,10,FALSE),"")</f>
        <v/>
      </c>
    </row>
    <row r="48" spans="1:13" ht="15.6" customHeight="1">
      <c r="A48" s="87" t="s">
        <v>302</v>
      </c>
      <c r="B48" s="90" t="s">
        <v>47</v>
      </c>
      <c r="C48" s="88" t="s">
        <v>196</v>
      </c>
      <c r="D48" s="71" t="str">
        <f>IF($B$2=D$2,VLOOKUP($A6,'Proforma AR 6'!$A$5:$L$10,10,FALSE),"")</f>
        <v/>
      </c>
      <c r="E48" s="71">
        <f>IF($B$2=E$2,VLOOKUP($A6,'Proforma AR 6'!$A$5:$L$10,10,FALSE),"")</f>
        <v>0</v>
      </c>
      <c r="F48" s="71" t="str">
        <f>IF($B$2=F$2,VLOOKUP($A6,'Proforma AR 6'!$A$5:$L$10,10,FALSE),"")</f>
        <v/>
      </c>
      <c r="G48" s="71" t="str">
        <f>IF($B$2=G$2,VLOOKUP($A6,'Proforma AR 6'!$A$5:$L$10,10,FALSE),"")</f>
        <v/>
      </c>
      <c r="H48" s="71" t="str">
        <f>IF($B$2=H$2,VLOOKUP($A6,'Proforma AR 6'!$A$5:$L$10,10,FALSE),"")</f>
        <v/>
      </c>
      <c r="I48" s="71" t="str">
        <f>IF($B$2=I$2,VLOOKUP($A6,'Proforma AR 6'!$A$5:$L$10,10,FALSE),"")</f>
        <v/>
      </c>
      <c r="J48" s="71" t="str">
        <f>IF($B$2=J$2,VLOOKUP($A6,'Proforma AR 6'!$A$5:$L$10,10,FALSE),"")</f>
        <v/>
      </c>
      <c r="K48" s="71" t="str">
        <f>IF($B$2=K$2,VLOOKUP($A6,'Proforma AR 6'!$A$5:$L$10,10,FALSE),"")</f>
        <v/>
      </c>
      <c r="L48" s="71" t="str">
        <f>IF($B$2=L$2,VLOOKUP($A6,'Proforma AR 6'!$A$5:$L$10,10,FALSE),"")</f>
        <v/>
      </c>
      <c r="M48" s="71" t="str">
        <f>IF($B$2=M$2,VLOOKUP($A6,'Proforma AR 6'!$A$5:$L$10,10,FALSE),"")</f>
        <v/>
      </c>
    </row>
    <row r="49" spans="1:13" ht="15.6" customHeight="1">
      <c r="A49" s="87" t="s">
        <v>303</v>
      </c>
      <c r="B49" s="90" t="s">
        <v>48</v>
      </c>
      <c r="C49" s="88" t="s">
        <v>196</v>
      </c>
      <c r="D49" s="71" t="str">
        <f>IF($B$2=D$2,VLOOKUP($A7,'Proforma AR 6'!$A$5:$L$10,10,FALSE),"")</f>
        <v/>
      </c>
      <c r="E49" s="71">
        <f>IF($B$2=E$2,VLOOKUP($A7,'Proforma AR 6'!$A$5:$L$10,10,FALSE),"")</f>
        <v>0</v>
      </c>
      <c r="F49" s="71" t="str">
        <f>IF($B$2=F$2,VLOOKUP($A7,'Proforma AR 6'!$A$5:$L$10,10,FALSE),"")</f>
        <v/>
      </c>
      <c r="G49" s="71" t="str">
        <f>IF($B$2=G$2,VLOOKUP($A7,'Proforma AR 6'!$A$5:$L$10,10,FALSE),"")</f>
        <v/>
      </c>
      <c r="H49" s="71" t="str">
        <f>IF($B$2=H$2,VLOOKUP($A7,'Proforma AR 6'!$A$5:$L$10,10,FALSE),"")</f>
        <v/>
      </c>
      <c r="I49" s="71" t="str">
        <f>IF($B$2=I$2,VLOOKUP($A7,'Proforma AR 6'!$A$5:$L$10,10,FALSE),"")</f>
        <v/>
      </c>
      <c r="J49" s="71" t="str">
        <f>IF($B$2=J$2,VLOOKUP($A7,'Proforma AR 6'!$A$5:$L$10,10,FALSE),"")</f>
        <v/>
      </c>
      <c r="K49" s="71" t="str">
        <f>IF($B$2=K$2,VLOOKUP($A7,'Proforma AR 6'!$A$5:$L$10,10,FALSE),"")</f>
        <v/>
      </c>
      <c r="L49" s="71" t="str">
        <f>IF($B$2=L$2,VLOOKUP($A7,'Proforma AR 6'!$A$5:$L$10,10,FALSE),"")</f>
        <v/>
      </c>
      <c r="M49" s="71" t="str">
        <f>IF($B$2=M$2,VLOOKUP($A7,'Proforma AR 6'!$A$5:$L$10,10,FALSE),"")</f>
        <v/>
      </c>
    </row>
    <row r="50" spans="1:13" ht="15.6" customHeight="1">
      <c r="A50" s="87" t="s">
        <v>304</v>
      </c>
      <c r="B50" s="90" t="s">
        <v>49</v>
      </c>
      <c r="C50" s="88" t="s">
        <v>196</v>
      </c>
      <c r="D50" s="71" t="str">
        <f>IF($B$2=D$2,VLOOKUP($A8,'Proforma AR 6'!$A$5:$L$10,10,FALSE),"")</f>
        <v/>
      </c>
      <c r="E50" s="71">
        <f>IF($B$2=E$2,VLOOKUP($A8,'Proforma AR 6'!$A$5:$L$10,10,FALSE),"")</f>
        <v>0</v>
      </c>
      <c r="F50" s="71" t="str">
        <f>IF($B$2=F$2,VLOOKUP($A8,'Proforma AR 6'!$A$5:$L$10,10,FALSE),"")</f>
        <v/>
      </c>
      <c r="G50" s="71" t="str">
        <f>IF($B$2=G$2,VLOOKUP($A8,'Proforma AR 6'!$A$5:$L$10,10,FALSE),"")</f>
        <v/>
      </c>
      <c r="H50" s="71" t="str">
        <f>IF($B$2=H$2,VLOOKUP($A8,'Proforma AR 6'!$A$5:$L$10,10,FALSE),"")</f>
        <v/>
      </c>
      <c r="I50" s="71" t="str">
        <f>IF($B$2=I$2,VLOOKUP($A8,'Proforma AR 6'!$A$5:$L$10,10,FALSE),"")</f>
        <v/>
      </c>
      <c r="J50" s="71" t="str">
        <f>IF($B$2=J$2,VLOOKUP($A8,'Proforma AR 6'!$A$5:$L$10,10,FALSE),"")</f>
        <v/>
      </c>
      <c r="K50" s="71" t="str">
        <f>IF($B$2=K$2,VLOOKUP($A8,'Proforma AR 6'!$A$5:$L$10,10,FALSE),"")</f>
        <v/>
      </c>
      <c r="L50" s="71" t="str">
        <f>IF($B$2=L$2,VLOOKUP($A8,'Proforma AR 6'!$A$5:$L$10,10,FALSE),"")</f>
        <v/>
      </c>
      <c r="M50" s="71" t="str">
        <f>IF($B$2=M$2,VLOOKUP($A8,'Proforma AR 6'!$A$5:$L$10,10,FALSE),"")</f>
        <v/>
      </c>
    </row>
    <row r="51" spans="1:13" ht="15.6" customHeight="1">
      <c r="A51" s="91" t="s">
        <v>305</v>
      </c>
      <c r="B51" s="92" t="s">
        <v>50</v>
      </c>
      <c r="C51" s="89" t="s">
        <v>196</v>
      </c>
      <c r="D51" s="77" t="str">
        <f>IF($B$2=D$2,VLOOKUP($A9,'Proforma AR 6'!$A$5:$L$10,10,FALSE),"")</f>
        <v/>
      </c>
      <c r="E51" s="77">
        <f>IF($B$2=E$2,VLOOKUP($A9,'Proforma AR 6'!$A$5:$L$10,10,FALSE),"")</f>
        <v>0</v>
      </c>
      <c r="F51" s="77" t="str">
        <f>IF($B$2=F$2,VLOOKUP($A9,'Proforma AR 6'!$A$5:$L$10,10,FALSE),"")</f>
        <v/>
      </c>
      <c r="G51" s="77" t="str">
        <f>IF($B$2=G$2,VLOOKUP($A9,'Proforma AR 6'!$A$5:$L$10,10,FALSE),"")</f>
        <v/>
      </c>
      <c r="H51" s="77" t="str">
        <f>IF($B$2=H$2,VLOOKUP($A9,'Proforma AR 6'!$A$5:$L$10,10,FALSE),"")</f>
        <v/>
      </c>
      <c r="I51" s="77" t="str">
        <f>IF($B$2=I$2,VLOOKUP($A9,'Proforma AR 6'!$A$5:$L$10,10,FALSE),"")</f>
        <v/>
      </c>
      <c r="J51" s="77" t="str">
        <f>IF($B$2=J$2,VLOOKUP($A9,'Proforma AR 6'!$A$5:$L$10,10,FALSE),"")</f>
        <v/>
      </c>
      <c r="K51" s="77" t="str">
        <f>IF($B$2=K$2,VLOOKUP($A9,'Proforma AR 6'!$A$5:$L$10,10,FALSE),"")</f>
        <v/>
      </c>
      <c r="L51" s="77" t="str">
        <f>IF($B$2=L$2,VLOOKUP($A9,'Proforma AR 6'!$A$5:$L$10,10,FALSE),"")</f>
        <v/>
      </c>
      <c r="M51" s="77" t="str">
        <f>IF($B$2=M$2,VLOOKUP($A9,'Proforma AR 6'!$A$5:$L$10,10,FALSE),"")</f>
        <v/>
      </c>
    </row>
    <row r="52" spans="1:13" ht="15.6" customHeight="1">
      <c r="A52" s="87" t="s">
        <v>306</v>
      </c>
      <c r="B52" s="90" t="s">
        <v>45</v>
      </c>
      <c r="C52" s="88" t="s">
        <v>197</v>
      </c>
      <c r="D52" s="71" t="str">
        <f>IF($B$2=D$2,VLOOKUP($A4,'Proforma AR 6'!$A$5:$L$10,11,FALSE),"")</f>
        <v/>
      </c>
      <c r="E52" s="71">
        <f>IF($B$2=E$2,VLOOKUP($A4,'Proforma AR 6'!$A$5:$L$10,11,FALSE),"")</f>
        <v>0</v>
      </c>
      <c r="F52" s="71" t="str">
        <f>IF($B$2=F$2,VLOOKUP($A4,'Proforma AR 6'!$A$5:$L$10,11,FALSE),"")</f>
        <v/>
      </c>
      <c r="G52" s="71" t="str">
        <f>IF($B$2=G$2,VLOOKUP($A4,'Proforma AR 6'!$A$5:$L$10,11,FALSE),"")</f>
        <v/>
      </c>
      <c r="H52" s="71" t="str">
        <f>IF($B$2=H$2,VLOOKUP($A4,'Proforma AR 6'!$A$5:$L$10,11,FALSE),"")</f>
        <v/>
      </c>
      <c r="I52" s="71" t="str">
        <f>IF($B$2=I$2,VLOOKUP($A4,'Proforma AR 6'!$A$5:$L$10,11,FALSE),"")</f>
        <v/>
      </c>
      <c r="J52" s="71" t="str">
        <f>IF($B$2=J$2,VLOOKUP($A4,'Proforma AR 6'!$A$5:$L$10,11,FALSE),"")</f>
        <v/>
      </c>
      <c r="K52" s="71" t="str">
        <f>IF($B$2=K$2,VLOOKUP($A4,'Proforma AR 6'!$A$5:$L$10,11,FALSE),"")</f>
        <v/>
      </c>
      <c r="L52" s="71" t="str">
        <f>IF($B$2=L$2,VLOOKUP($A4,'Proforma AR 6'!$A$5:$L$10,11,FALSE),"")</f>
        <v/>
      </c>
      <c r="M52" s="71" t="str">
        <f>IF($B$2=M$2,VLOOKUP($A4,'Proforma AR 6'!$A$5:$L$10,11,FALSE),"")</f>
        <v/>
      </c>
    </row>
    <row r="53" spans="1:13" ht="15.6" customHeight="1">
      <c r="A53" s="87" t="s">
        <v>307</v>
      </c>
      <c r="B53" s="90" t="s">
        <v>46</v>
      </c>
      <c r="C53" s="88" t="s">
        <v>197</v>
      </c>
      <c r="D53" s="71" t="str">
        <f>IF($B$2=D$2,VLOOKUP($A5,'Proforma AR 6'!$A$5:$L$10,11,FALSE),"")</f>
        <v/>
      </c>
      <c r="E53" s="71">
        <f>IF($B$2=E$2,VLOOKUP($A5,'Proforma AR 6'!$A$5:$L$10,11,FALSE),"")</f>
        <v>0</v>
      </c>
      <c r="F53" s="71" t="str">
        <f>IF($B$2=F$2,VLOOKUP($A5,'Proforma AR 6'!$A$5:$L$10,11,FALSE),"")</f>
        <v/>
      </c>
      <c r="G53" s="71" t="str">
        <f>IF($B$2=G$2,VLOOKUP($A5,'Proforma AR 6'!$A$5:$L$10,11,FALSE),"")</f>
        <v/>
      </c>
      <c r="H53" s="71" t="str">
        <f>IF($B$2=H$2,VLOOKUP($A5,'Proforma AR 6'!$A$5:$L$10,11,FALSE),"")</f>
        <v/>
      </c>
      <c r="I53" s="71" t="str">
        <f>IF($B$2=I$2,VLOOKUP($A5,'Proforma AR 6'!$A$5:$L$10,11,FALSE),"")</f>
        <v/>
      </c>
      <c r="J53" s="71" t="str">
        <f>IF($B$2=J$2,VLOOKUP($A5,'Proforma AR 6'!$A$5:$L$10,11,FALSE),"")</f>
        <v/>
      </c>
      <c r="K53" s="71" t="str">
        <f>IF($B$2=K$2,VLOOKUP($A5,'Proforma AR 6'!$A$5:$L$10,11,FALSE),"")</f>
        <v/>
      </c>
      <c r="L53" s="71" t="str">
        <f>IF($B$2=L$2,VLOOKUP($A5,'Proforma AR 6'!$A$5:$L$10,11,FALSE),"")</f>
        <v/>
      </c>
      <c r="M53" s="71" t="str">
        <f>IF($B$2=M$2,VLOOKUP($A5,'Proforma AR 6'!$A$5:$L$10,11,FALSE),"")</f>
        <v/>
      </c>
    </row>
    <row r="54" spans="1:13" ht="15.6" customHeight="1">
      <c r="A54" s="87" t="s">
        <v>308</v>
      </c>
      <c r="B54" s="90" t="s">
        <v>47</v>
      </c>
      <c r="C54" s="88" t="s">
        <v>197</v>
      </c>
      <c r="D54" s="71" t="str">
        <f>IF($B$2=D$2,VLOOKUP($A6,'Proforma AR 6'!$A$5:$L$10,11,FALSE),"")</f>
        <v/>
      </c>
      <c r="E54" s="71">
        <f>IF($B$2=E$2,VLOOKUP($A6,'Proforma AR 6'!$A$5:$L$10,11,FALSE),"")</f>
        <v>0</v>
      </c>
      <c r="F54" s="71" t="str">
        <f>IF($B$2=F$2,VLOOKUP($A6,'Proforma AR 6'!$A$5:$L$10,11,FALSE),"")</f>
        <v/>
      </c>
      <c r="G54" s="71" t="str">
        <f>IF($B$2=G$2,VLOOKUP($A6,'Proforma AR 6'!$A$5:$L$10,11,FALSE),"")</f>
        <v/>
      </c>
      <c r="H54" s="71" t="str">
        <f>IF($B$2=H$2,VLOOKUP($A6,'Proforma AR 6'!$A$5:$L$10,11,FALSE),"")</f>
        <v/>
      </c>
      <c r="I54" s="71" t="str">
        <f>IF($B$2=I$2,VLOOKUP($A6,'Proforma AR 6'!$A$5:$L$10,11,FALSE),"")</f>
        <v/>
      </c>
      <c r="J54" s="71" t="str">
        <f>IF($B$2=J$2,VLOOKUP($A6,'Proforma AR 6'!$A$5:$L$10,11,FALSE),"")</f>
        <v/>
      </c>
      <c r="K54" s="71" t="str">
        <f>IF($B$2=K$2,VLOOKUP($A6,'Proforma AR 6'!$A$5:$L$10,11,FALSE),"")</f>
        <v/>
      </c>
      <c r="L54" s="71" t="str">
        <f>IF($B$2=L$2,VLOOKUP($A6,'Proforma AR 6'!$A$5:$L$10,11,FALSE),"")</f>
        <v/>
      </c>
      <c r="M54" s="71" t="str">
        <f>IF($B$2=M$2,VLOOKUP($A6,'Proforma AR 6'!$A$5:$L$10,11,FALSE),"")</f>
        <v/>
      </c>
    </row>
    <row r="55" spans="1:13" ht="15.6" customHeight="1">
      <c r="A55" s="87" t="s">
        <v>309</v>
      </c>
      <c r="B55" s="90" t="s">
        <v>48</v>
      </c>
      <c r="C55" s="88" t="s">
        <v>197</v>
      </c>
      <c r="D55" s="71" t="str">
        <f>IF($B$2=D$2,VLOOKUP($A7,'Proforma AR 6'!$A$5:$L$10,11,FALSE),"")</f>
        <v/>
      </c>
      <c r="E55" s="71">
        <f>IF($B$2=E$2,VLOOKUP($A7,'Proforma AR 6'!$A$5:$L$10,11,FALSE),"")</f>
        <v>0</v>
      </c>
      <c r="F55" s="71" t="str">
        <f>IF($B$2=F$2,VLOOKUP($A7,'Proforma AR 6'!$A$5:$L$10,11,FALSE),"")</f>
        <v/>
      </c>
      <c r="G55" s="71" t="str">
        <f>IF($B$2=G$2,VLOOKUP($A7,'Proforma AR 6'!$A$5:$L$10,11,FALSE),"")</f>
        <v/>
      </c>
      <c r="H55" s="71" t="str">
        <f>IF($B$2=H$2,VLOOKUP($A7,'Proforma AR 6'!$A$5:$L$10,11,FALSE),"")</f>
        <v/>
      </c>
      <c r="I55" s="71" t="str">
        <f>IF($B$2=I$2,VLOOKUP($A7,'Proforma AR 6'!$A$5:$L$10,11,FALSE),"")</f>
        <v/>
      </c>
      <c r="J55" s="71" t="str">
        <f>IF($B$2=J$2,VLOOKUP($A7,'Proforma AR 6'!$A$5:$L$10,11,FALSE),"")</f>
        <v/>
      </c>
      <c r="K55" s="71" t="str">
        <f>IF($B$2=K$2,VLOOKUP($A7,'Proforma AR 6'!$A$5:$L$10,11,FALSE),"")</f>
        <v/>
      </c>
      <c r="L55" s="71" t="str">
        <f>IF($B$2=L$2,VLOOKUP($A7,'Proforma AR 6'!$A$5:$L$10,11,FALSE),"")</f>
        <v/>
      </c>
      <c r="M55" s="71" t="str">
        <f>IF($B$2=M$2,VLOOKUP($A7,'Proforma AR 6'!$A$5:$L$10,11,FALSE),"")</f>
        <v/>
      </c>
    </row>
    <row r="56" spans="1:13" ht="15.6" customHeight="1">
      <c r="A56" s="87" t="s">
        <v>310</v>
      </c>
      <c r="B56" s="90" t="s">
        <v>49</v>
      </c>
      <c r="C56" s="88" t="s">
        <v>197</v>
      </c>
      <c r="D56" s="71" t="str">
        <f>IF($B$2=D$2,VLOOKUP($A8,'Proforma AR 6'!$A$5:$L$10,11,FALSE),"")</f>
        <v/>
      </c>
      <c r="E56" s="71">
        <f>IF($B$2=E$2,VLOOKUP($A8,'Proforma AR 6'!$A$5:$L$10,11,FALSE),"")</f>
        <v>0</v>
      </c>
      <c r="F56" s="71" t="str">
        <f>IF($B$2=F$2,VLOOKUP($A8,'Proforma AR 6'!$A$5:$L$10,11,FALSE),"")</f>
        <v/>
      </c>
      <c r="G56" s="71" t="str">
        <f>IF($B$2=G$2,VLOOKUP($A8,'Proforma AR 6'!$A$5:$L$10,11,FALSE),"")</f>
        <v/>
      </c>
      <c r="H56" s="71" t="str">
        <f>IF($B$2=H$2,VLOOKUP($A8,'Proforma AR 6'!$A$5:$L$10,11,FALSE),"")</f>
        <v/>
      </c>
      <c r="I56" s="71" t="str">
        <f>IF($B$2=I$2,VLOOKUP($A8,'Proforma AR 6'!$A$5:$L$10,11,FALSE),"")</f>
        <v/>
      </c>
      <c r="J56" s="71" t="str">
        <f>IF($B$2=J$2,VLOOKUP($A8,'Proforma AR 6'!$A$5:$L$10,11,FALSE),"")</f>
        <v/>
      </c>
      <c r="K56" s="71" t="str">
        <f>IF($B$2=K$2,VLOOKUP($A8,'Proforma AR 6'!$A$5:$L$10,11,FALSE),"")</f>
        <v/>
      </c>
      <c r="L56" s="71" t="str">
        <f>IF($B$2=L$2,VLOOKUP($A8,'Proforma AR 6'!$A$5:$L$10,11,FALSE),"")</f>
        <v/>
      </c>
      <c r="M56" s="71" t="str">
        <f>IF($B$2=M$2,VLOOKUP($A8,'Proforma AR 6'!$A$5:$L$10,11,FALSE),"")</f>
        <v/>
      </c>
    </row>
    <row r="57" spans="1:13" ht="15.6" customHeight="1">
      <c r="A57" s="91" t="s">
        <v>311</v>
      </c>
      <c r="B57" s="92" t="s">
        <v>50</v>
      </c>
      <c r="C57" s="89" t="s">
        <v>197</v>
      </c>
      <c r="D57" s="77" t="str">
        <f>IF($B$2=D$2,VLOOKUP($A9,'Proforma AR 6'!$A$5:$L$10,11,FALSE),"")</f>
        <v/>
      </c>
      <c r="E57" s="77">
        <f>IF($B$2=E$2,VLOOKUP($A9,'Proforma AR 6'!$A$5:$L$10,11,FALSE),"")</f>
        <v>0</v>
      </c>
      <c r="F57" s="77" t="str">
        <f>IF($B$2=F$2,VLOOKUP($A9,'Proforma AR 6'!$A$5:$L$10,11,FALSE),"")</f>
        <v/>
      </c>
      <c r="G57" s="77" t="str">
        <f>IF($B$2=G$2,VLOOKUP($A9,'Proforma AR 6'!$A$5:$L$10,11,FALSE),"")</f>
        <v/>
      </c>
      <c r="H57" s="77" t="str">
        <f>IF($B$2=H$2,VLOOKUP($A9,'Proforma AR 6'!$A$5:$L$10,11,FALSE),"")</f>
        <v/>
      </c>
      <c r="I57" s="77" t="str">
        <f>IF($B$2=I$2,VLOOKUP($A9,'Proforma AR 6'!$A$5:$L$10,11,FALSE),"")</f>
        <v/>
      </c>
      <c r="J57" s="77" t="str">
        <f>IF($B$2=J$2,VLOOKUP($A9,'Proforma AR 6'!$A$5:$L$10,11,FALSE),"")</f>
        <v/>
      </c>
      <c r="K57" s="77" t="str">
        <f>IF($B$2=K$2,VLOOKUP($A9,'Proforma AR 6'!$A$5:$L$10,11,FALSE),"")</f>
        <v/>
      </c>
      <c r="L57" s="77" t="str">
        <f>IF($B$2=L$2,VLOOKUP($A9,'Proforma AR 6'!$A$5:$L$10,11,FALSE),"")</f>
        <v/>
      </c>
      <c r="M57" s="77" t="str">
        <f>IF($B$2=M$2,VLOOKUP($A9,'Proforma AR 6'!$A$5:$L$10,11,FALSE),"")</f>
        <v/>
      </c>
    </row>
    <row r="58" spans="1:13" ht="15.6" customHeight="1">
      <c r="A58" s="87" t="s">
        <v>312</v>
      </c>
      <c r="B58" s="90" t="s">
        <v>45</v>
      </c>
      <c r="C58" s="88" t="s">
        <v>198</v>
      </c>
      <c r="D58" s="71" t="str">
        <f>IF($B$2=D$2,VLOOKUP($A4,'Proforma AR 6'!$A$5:$L$10,12,FALSE),"")</f>
        <v/>
      </c>
      <c r="E58" s="71">
        <f>IF($B$2=E$2,VLOOKUP($A4,'Proforma AR 6'!$A$5:$L$10,12,FALSE),"")</f>
        <v>0</v>
      </c>
      <c r="F58" s="71" t="str">
        <f>IF($B$2=F$2,VLOOKUP($A4,'Proforma AR 6'!$A$5:$L$10,12,FALSE),"")</f>
        <v/>
      </c>
      <c r="G58" s="71" t="str">
        <f>IF($B$2=G$2,VLOOKUP($A4,'Proforma AR 6'!$A$5:$L$10,12,FALSE),"")</f>
        <v/>
      </c>
      <c r="H58" s="71" t="str">
        <f>IF($B$2=H$2,VLOOKUP($A4,'Proforma AR 6'!$A$5:$L$10,12,FALSE),"")</f>
        <v/>
      </c>
      <c r="I58" s="71" t="str">
        <f>IF($B$2=I$2,VLOOKUP($A4,'Proforma AR 6'!$A$5:$L$10,12,FALSE),"")</f>
        <v/>
      </c>
      <c r="J58" s="71" t="str">
        <f>IF($B$2=J$2,VLOOKUP($A4,'Proforma AR 6'!$A$5:$L$10,12,FALSE),"")</f>
        <v/>
      </c>
      <c r="K58" s="71" t="str">
        <f>IF($B$2=K$2,VLOOKUP($A4,'Proforma AR 6'!$A$5:$L$10,12,FALSE),"")</f>
        <v/>
      </c>
      <c r="L58" s="71" t="str">
        <f>IF($B$2=L$2,VLOOKUP($A4,'Proforma AR 6'!$A$5:$L$10,12,FALSE),"")</f>
        <v/>
      </c>
      <c r="M58" s="71" t="str">
        <f>IF($B$2=M$2,VLOOKUP($A4,'Proforma AR 6'!$A$5:$L$10,12,FALSE),"")</f>
        <v/>
      </c>
    </row>
    <row r="59" spans="1:13" ht="15.6" customHeight="1">
      <c r="A59" s="87" t="s">
        <v>313</v>
      </c>
      <c r="B59" s="90" t="s">
        <v>46</v>
      </c>
      <c r="C59" s="88" t="s">
        <v>198</v>
      </c>
      <c r="D59" s="71" t="str">
        <f>IF($B$2=D$2,VLOOKUP($A5,'Proforma AR 6'!$A$5:$L$10,12,FALSE),"")</f>
        <v/>
      </c>
      <c r="E59" s="71">
        <f>IF($B$2=E$2,VLOOKUP($A5,'Proforma AR 6'!$A$5:$L$10,12,FALSE),"")</f>
        <v>0</v>
      </c>
      <c r="F59" s="71" t="str">
        <f>IF($B$2=F$2,VLOOKUP($A5,'Proforma AR 6'!$A$5:$L$10,12,FALSE),"")</f>
        <v/>
      </c>
      <c r="G59" s="71" t="str">
        <f>IF($B$2=G$2,VLOOKUP($A5,'Proforma AR 6'!$A$5:$L$10,12,FALSE),"")</f>
        <v/>
      </c>
      <c r="H59" s="71" t="str">
        <f>IF($B$2=H$2,VLOOKUP($A5,'Proforma AR 6'!$A$5:$L$10,12,FALSE),"")</f>
        <v/>
      </c>
      <c r="I59" s="71" t="str">
        <f>IF($B$2=I$2,VLOOKUP($A5,'Proforma AR 6'!$A$5:$L$10,12,FALSE),"")</f>
        <v/>
      </c>
      <c r="J59" s="71" t="str">
        <f>IF($B$2=J$2,VLOOKUP($A5,'Proforma AR 6'!$A$5:$L$10,12,FALSE),"")</f>
        <v/>
      </c>
      <c r="K59" s="71" t="str">
        <f>IF($B$2=K$2,VLOOKUP($A5,'Proforma AR 6'!$A$5:$L$10,12,FALSE),"")</f>
        <v/>
      </c>
      <c r="L59" s="71" t="str">
        <f>IF($B$2=L$2,VLOOKUP($A5,'Proforma AR 6'!$A$5:$L$10,12,FALSE),"")</f>
        <v/>
      </c>
      <c r="M59" s="71" t="str">
        <f>IF($B$2=M$2,VLOOKUP($A5,'Proforma AR 6'!$A$5:$L$10,12,FALSE),"")</f>
        <v/>
      </c>
    </row>
    <row r="60" spans="1:13" ht="15.6" customHeight="1">
      <c r="A60" s="87" t="s">
        <v>314</v>
      </c>
      <c r="B60" s="90" t="s">
        <v>47</v>
      </c>
      <c r="C60" s="88" t="s">
        <v>198</v>
      </c>
      <c r="D60" s="71" t="str">
        <f>IF($B$2=D$2,VLOOKUP($A6,'Proforma AR 6'!$A$5:$L$10,12,FALSE),"")</f>
        <v/>
      </c>
      <c r="E60" s="71">
        <f>IF($B$2=E$2,VLOOKUP($A6,'Proforma AR 6'!$A$5:$L$10,12,FALSE),"")</f>
        <v>0</v>
      </c>
      <c r="F60" s="71" t="str">
        <f>IF($B$2=F$2,VLOOKUP($A6,'Proforma AR 6'!$A$5:$L$10,12,FALSE),"")</f>
        <v/>
      </c>
      <c r="G60" s="71" t="str">
        <f>IF($B$2=G$2,VLOOKUP($A6,'Proforma AR 6'!$A$5:$L$10,12,FALSE),"")</f>
        <v/>
      </c>
      <c r="H60" s="71" t="str">
        <f>IF($B$2=H$2,VLOOKUP($A6,'Proforma AR 6'!$A$5:$L$10,12,FALSE),"")</f>
        <v/>
      </c>
      <c r="I60" s="71" t="str">
        <f>IF($B$2=I$2,VLOOKUP($A6,'Proforma AR 6'!$A$5:$L$10,12,FALSE),"")</f>
        <v/>
      </c>
      <c r="J60" s="71" t="str">
        <f>IF($B$2=J$2,VLOOKUP($A6,'Proforma AR 6'!$A$5:$L$10,12,FALSE),"")</f>
        <v/>
      </c>
      <c r="K60" s="71" t="str">
        <f>IF($B$2=K$2,VLOOKUP($A6,'Proforma AR 6'!$A$5:$L$10,12,FALSE),"")</f>
        <v/>
      </c>
      <c r="L60" s="71" t="str">
        <f>IF($B$2=L$2,VLOOKUP($A6,'Proforma AR 6'!$A$5:$L$10,12,FALSE),"")</f>
        <v/>
      </c>
      <c r="M60" s="71" t="str">
        <f>IF($B$2=M$2,VLOOKUP($A6,'Proforma AR 6'!$A$5:$L$10,12,FALSE),"")</f>
        <v/>
      </c>
    </row>
    <row r="61" spans="1:13" ht="15.6" customHeight="1">
      <c r="A61" s="87" t="s">
        <v>315</v>
      </c>
      <c r="B61" s="90" t="s">
        <v>48</v>
      </c>
      <c r="C61" s="88" t="s">
        <v>198</v>
      </c>
      <c r="D61" s="71" t="str">
        <f>IF($B$2=D$2,VLOOKUP($A7,'Proforma AR 6'!$A$5:$L$10,12,FALSE),"")</f>
        <v/>
      </c>
      <c r="E61" s="71">
        <f>IF($B$2=E$2,VLOOKUP($A7,'Proforma AR 6'!$A$5:$L$10,12,FALSE),"")</f>
        <v>0</v>
      </c>
      <c r="F61" s="71" t="str">
        <f>IF($B$2=F$2,VLOOKUP($A7,'Proforma AR 6'!$A$5:$L$10,12,FALSE),"")</f>
        <v/>
      </c>
      <c r="G61" s="71" t="str">
        <f>IF($B$2=G$2,VLOOKUP($A7,'Proforma AR 6'!$A$5:$L$10,12,FALSE),"")</f>
        <v/>
      </c>
      <c r="H61" s="71" t="str">
        <f>IF($B$2=H$2,VLOOKUP($A7,'Proforma AR 6'!$A$5:$L$10,12,FALSE),"")</f>
        <v/>
      </c>
      <c r="I61" s="71" t="str">
        <f>IF($B$2=I$2,VLOOKUP($A7,'Proforma AR 6'!$A$5:$L$10,12,FALSE),"")</f>
        <v/>
      </c>
      <c r="J61" s="71" t="str">
        <f>IF($B$2=J$2,VLOOKUP($A7,'Proforma AR 6'!$A$5:$L$10,12,FALSE),"")</f>
        <v/>
      </c>
      <c r="K61" s="71" t="str">
        <f>IF($B$2=K$2,VLOOKUP($A7,'Proforma AR 6'!$A$5:$L$10,12,FALSE),"")</f>
        <v/>
      </c>
      <c r="L61" s="71" t="str">
        <f>IF($B$2=L$2,VLOOKUP($A7,'Proforma AR 6'!$A$5:$L$10,12,FALSE),"")</f>
        <v/>
      </c>
      <c r="M61" s="71" t="str">
        <f>IF($B$2=M$2,VLOOKUP($A7,'Proforma AR 6'!$A$5:$L$10,12,FALSE),"")</f>
        <v/>
      </c>
    </row>
    <row r="62" spans="1:13" ht="15.6" customHeight="1">
      <c r="A62" s="87" t="s">
        <v>316</v>
      </c>
      <c r="B62" s="90" t="s">
        <v>49</v>
      </c>
      <c r="C62" s="88" t="s">
        <v>198</v>
      </c>
      <c r="D62" s="71" t="str">
        <f>IF($B$2=D$2,VLOOKUP($A8,'Proforma AR 6'!$A$5:$L$10,12,FALSE),"")</f>
        <v/>
      </c>
      <c r="E62" s="71">
        <f>IF($B$2=E$2,VLOOKUP($A8,'Proforma AR 6'!$A$5:$L$10,12,FALSE),"")</f>
        <v>0</v>
      </c>
      <c r="F62" s="71" t="str">
        <f>IF($B$2=F$2,VLOOKUP($A8,'Proforma AR 6'!$A$5:$L$10,12,FALSE),"")</f>
        <v/>
      </c>
      <c r="G62" s="71" t="str">
        <f>IF($B$2=G$2,VLOOKUP($A8,'Proforma AR 6'!$A$5:$L$10,12,FALSE),"")</f>
        <v/>
      </c>
      <c r="H62" s="71" t="str">
        <f>IF($B$2=H$2,VLOOKUP($A8,'Proforma AR 6'!$A$5:$L$10,12,FALSE),"")</f>
        <v/>
      </c>
      <c r="I62" s="71" t="str">
        <f>IF($B$2=I$2,VLOOKUP($A8,'Proforma AR 6'!$A$5:$L$10,12,FALSE),"")</f>
        <v/>
      </c>
      <c r="J62" s="71" t="str">
        <f>IF($B$2=J$2,VLOOKUP($A8,'Proforma AR 6'!$A$5:$L$10,12,FALSE),"")</f>
        <v/>
      </c>
      <c r="K62" s="71" t="str">
        <f>IF($B$2=K$2,VLOOKUP($A8,'Proforma AR 6'!$A$5:$L$10,12,FALSE),"")</f>
        <v/>
      </c>
      <c r="L62" s="71" t="str">
        <f>IF($B$2=L$2,VLOOKUP($A8,'Proforma AR 6'!$A$5:$L$10,12,FALSE),"")</f>
        <v/>
      </c>
      <c r="M62" s="71" t="str">
        <f>IF($B$2=M$2,VLOOKUP($A8,'Proforma AR 6'!$A$5:$L$10,12,FALSE),"")</f>
        <v/>
      </c>
    </row>
    <row r="63" spans="1:13" ht="15.6" customHeight="1">
      <c r="A63" s="91" t="s">
        <v>317</v>
      </c>
      <c r="B63" s="92" t="s">
        <v>50</v>
      </c>
      <c r="C63" s="89" t="s">
        <v>198</v>
      </c>
      <c r="D63" s="77" t="str">
        <f>IF($B$2=D$2,VLOOKUP($A9,'Proforma AR 6'!$A$5:$L$10,12,FALSE),"")</f>
        <v/>
      </c>
      <c r="E63" s="77">
        <f>IF($B$2=E$2,VLOOKUP($A9,'Proforma AR 6'!$A$5:$L$10,12,FALSE),"")</f>
        <v>0</v>
      </c>
      <c r="F63" s="77" t="str">
        <f>IF($B$2=F$2,VLOOKUP($A9,'Proforma AR 6'!$A$5:$L$10,12,FALSE),"")</f>
        <v/>
      </c>
      <c r="G63" s="77" t="str">
        <f>IF($B$2=G$2,VLOOKUP($A9,'Proforma AR 6'!$A$5:$L$10,12,FALSE),"")</f>
        <v/>
      </c>
      <c r="H63" s="77" t="str">
        <f>IF($B$2=H$2,VLOOKUP($A9,'Proforma AR 6'!$A$5:$L$10,12,FALSE),"")</f>
        <v/>
      </c>
      <c r="I63" s="77" t="str">
        <f>IF($B$2=I$2,VLOOKUP($A9,'Proforma AR 6'!$A$5:$L$10,12,FALSE),"")</f>
        <v/>
      </c>
      <c r="J63" s="77" t="str">
        <f>IF($B$2=J$2,VLOOKUP($A9,'Proforma AR 6'!$A$5:$L$10,12,FALSE),"")</f>
        <v/>
      </c>
      <c r="K63" s="77" t="str">
        <f>IF($B$2=K$2,VLOOKUP($A9,'Proforma AR 6'!$A$5:$L$10,12,FALSE),"")</f>
        <v/>
      </c>
      <c r="L63" s="77" t="str">
        <f>IF($B$2=L$2,VLOOKUP($A9,'Proforma AR 6'!$A$5:$L$10,12,FALSE),"")</f>
        <v/>
      </c>
      <c r="M63" s="77" t="str">
        <f>IF($B$2=M$2,VLOOKUP($A9,'Proforma AR 6'!$A$5:$L$10,12,FALSE),"")</f>
        <v/>
      </c>
    </row>
  </sheetData>
  <sheetProtection algorithmName="SHA-512" hashValue="A/pKYlf7O/1VX4+jr4rogCSxMH+H+c7en1SzFwsPBwGqyWSXpQ8paMH9davUAo56bRuTp3ZkxzWU7S7eOe2WPg==" saltValue="5VRsn2b2HmqDMcNKEiwbew==" spinCount="100000" sheet="1" formatCells="0" formatColumns="0" formatRows="0" insertColumns="0" insertRows="0" insertHyperlinks="0" deleteColumns="0" deleteRows="0" sort="0" autoFilter="0" pivotTables="0"/>
  <printOptions/>
  <pageMargins left="0.7" right="0.7" top="0.75" bottom="0.75" header="0.3" footer="0.3"/>
  <pageSetup fitToHeight="0" fitToWidth="1"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N28"/>
  <sheetViews>
    <sheetView showGridLines="0" zoomScale="110" zoomScaleNormal="110" workbookViewId="0" topLeftCell="B1">
      <selection activeCell="B5" sqref="B5"/>
    </sheetView>
  </sheetViews>
  <sheetFormatPr defaultColWidth="8.7109375" defaultRowHeight="15"/>
  <cols>
    <col min="1" max="1" width="15.00390625" style="1" hidden="1" customWidth="1"/>
    <col min="2" max="2" width="46.28125" style="1" customWidth="1"/>
    <col min="3" max="3" width="36.7109375" style="1" customWidth="1"/>
    <col min="4" max="4" width="23.7109375" style="1" customWidth="1"/>
    <col min="5" max="5" width="22.7109375" style="1" customWidth="1"/>
    <col min="6" max="7" width="11.28125" style="1" customWidth="1"/>
    <col min="8" max="8" width="10.00390625" style="1" customWidth="1"/>
    <col min="9" max="12" width="8.7109375" style="1" customWidth="1"/>
    <col min="13" max="13" width="14.00390625" style="1" hidden="1" customWidth="1"/>
    <col min="14" max="16384" width="8.7109375" style="1" customWidth="1"/>
  </cols>
  <sheetData>
    <row r="1" ht="14.25" customHeight="1"/>
    <row r="2" spans="2:3" ht="21">
      <c r="B2" s="103" t="s">
        <v>362</v>
      </c>
      <c r="C2" s="22"/>
    </row>
    <row r="3" spans="2:5" ht="15">
      <c r="B3" s="205" t="s">
        <v>337</v>
      </c>
      <c r="C3" s="205"/>
      <c r="D3" s="206"/>
      <c r="E3" s="51">
        <v>45078</v>
      </c>
    </row>
    <row r="4" spans="1:14" ht="15">
      <c r="A4" s="21" t="s">
        <v>0</v>
      </c>
      <c r="B4" s="112" t="s">
        <v>361</v>
      </c>
      <c r="C4" s="21"/>
      <c r="D4" s="21"/>
      <c r="E4" s="21"/>
      <c r="I4" s="2"/>
      <c r="N4" s="2"/>
    </row>
    <row r="5" spans="1:5" ht="50.25" customHeight="1">
      <c r="A5" s="13"/>
      <c r="B5" s="122" t="s">
        <v>20</v>
      </c>
      <c r="C5" s="122" t="s">
        <v>21</v>
      </c>
      <c r="D5" s="123" t="s">
        <v>22</v>
      </c>
      <c r="E5" s="123" t="s">
        <v>23</v>
      </c>
    </row>
    <row r="6" spans="1:13" ht="17.25" customHeight="1">
      <c r="A6" s="13" t="s">
        <v>69</v>
      </c>
      <c r="B6" s="50"/>
      <c r="C6" s="5"/>
      <c r="D6" s="13"/>
      <c r="E6" s="13"/>
      <c r="M6" s="1" t="s">
        <v>52</v>
      </c>
    </row>
    <row r="7" spans="1:13" ht="17.25" customHeight="1">
      <c r="A7" s="13" t="s">
        <v>70</v>
      </c>
      <c r="B7" s="50"/>
      <c r="C7" s="5"/>
      <c r="D7" s="13"/>
      <c r="E7" s="13"/>
      <c r="M7" s="2">
        <v>44713</v>
      </c>
    </row>
    <row r="8" spans="1:13" ht="17.25" customHeight="1">
      <c r="A8" s="13" t="s">
        <v>71</v>
      </c>
      <c r="B8" s="5"/>
      <c r="C8" s="5"/>
      <c r="D8" s="13"/>
      <c r="E8" s="13"/>
      <c r="M8" s="2">
        <v>45078</v>
      </c>
    </row>
    <row r="9" spans="1:13" ht="15">
      <c r="A9" s="13" t="s">
        <v>72</v>
      </c>
      <c r="B9" s="50"/>
      <c r="C9" s="5"/>
      <c r="D9" s="13"/>
      <c r="E9" s="13"/>
      <c r="M9" s="2">
        <v>45444</v>
      </c>
    </row>
    <row r="10" spans="1:13" ht="15">
      <c r="A10" s="13" t="s">
        <v>73</v>
      </c>
      <c r="B10" s="50"/>
      <c r="C10" s="5"/>
      <c r="D10" s="13"/>
      <c r="E10" s="13"/>
      <c r="M10" s="2">
        <v>45809</v>
      </c>
    </row>
    <row r="11" spans="1:13" ht="15">
      <c r="A11" s="13" t="s">
        <v>74</v>
      </c>
      <c r="B11" s="5"/>
      <c r="C11" s="5"/>
      <c r="D11" s="13"/>
      <c r="E11" s="13"/>
      <c r="M11" s="2">
        <v>46174</v>
      </c>
    </row>
    <row r="12" spans="1:13" ht="15">
      <c r="A12" s="13" t="s">
        <v>75</v>
      </c>
      <c r="B12" s="50"/>
      <c r="C12" s="5"/>
      <c r="D12" s="13"/>
      <c r="E12" s="13"/>
      <c r="M12" s="2">
        <v>46539</v>
      </c>
    </row>
    <row r="13" spans="1:13" ht="15">
      <c r="A13" s="13" t="s">
        <v>76</v>
      </c>
      <c r="B13" s="50"/>
      <c r="C13" s="117"/>
      <c r="D13" s="13"/>
      <c r="E13" s="13"/>
      <c r="M13" s="2">
        <v>46905</v>
      </c>
    </row>
    <row r="14" spans="1:13" ht="15">
      <c r="A14" s="13" t="s">
        <v>77</v>
      </c>
      <c r="B14" s="5"/>
      <c r="C14" s="5"/>
      <c r="D14" s="13"/>
      <c r="E14" s="13"/>
      <c r="M14" s="2">
        <v>47270</v>
      </c>
    </row>
    <row r="15" spans="1:13" ht="15">
      <c r="A15" s="13" t="s">
        <v>78</v>
      </c>
      <c r="B15" s="50"/>
      <c r="C15" s="5"/>
      <c r="D15" s="13"/>
      <c r="E15" s="13"/>
      <c r="M15" s="2">
        <v>47635</v>
      </c>
    </row>
    <row r="16" spans="1:13" ht="15">
      <c r="A16" s="13" t="s">
        <v>79</v>
      </c>
      <c r="B16" s="50"/>
      <c r="C16" s="5"/>
      <c r="D16" s="13"/>
      <c r="E16" s="13"/>
      <c r="M16" s="2">
        <v>48000</v>
      </c>
    </row>
    <row r="17" spans="1:5" ht="15">
      <c r="A17" s="13" t="s">
        <v>80</v>
      </c>
      <c r="B17" s="5"/>
      <c r="C17" s="5"/>
      <c r="D17" s="13"/>
      <c r="E17" s="13"/>
    </row>
    <row r="18" spans="1:5" ht="15" customHeight="1">
      <c r="A18" s="13" t="s">
        <v>81</v>
      </c>
      <c r="B18" s="50"/>
      <c r="C18" s="5"/>
      <c r="D18" s="13"/>
      <c r="E18" s="13"/>
    </row>
    <row r="19" spans="1:5" ht="14.65" customHeight="1">
      <c r="A19" s="13" t="s">
        <v>82</v>
      </c>
      <c r="B19" s="50"/>
      <c r="C19" s="5"/>
      <c r="D19" s="13"/>
      <c r="E19" s="13"/>
    </row>
    <row r="20" spans="1:5" ht="14.65" customHeight="1">
      <c r="A20" s="13" t="s">
        <v>83</v>
      </c>
      <c r="B20" s="5"/>
      <c r="C20" s="5"/>
      <c r="D20" s="13"/>
      <c r="E20" s="13"/>
    </row>
    <row r="21" spans="1:5" ht="14.65" customHeight="1">
      <c r="A21" s="13" t="s">
        <v>641</v>
      </c>
      <c r="B21" s="5"/>
      <c r="C21" s="5"/>
      <c r="D21" s="13"/>
      <c r="E21" s="13"/>
    </row>
    <row r="22" ht="14.65" customHeight="1"/>
    <row r="23" spans="2:5" ht="24.75" customHeight="1">
      <c r="B23" s="209" t="s">
        <v>403</v>
      </c>
      <c r="C23" s="209"/>
      <c r="D23" s="209"/>
      <c r="E23" s="209"/>
    </row>
    <row r="24" spans="2:5" ht="39.95" customHeight="1">
      <c r="B24" s="207" t="s">
        <v>65</v>
      </c>
      <c r="C24" s="207"/>
      <c r="D24" s="207"/>
      <c r="E24" s="207"/>
    </row>
    <row r="25" spans="2:5" ht="16.5" customHeight="1">
      <c r="B25" s="208"/>
      <c r="C25" s="208"/>
      <c r="D25" s="208"/>
      <c r="E25" s="208"/>
    </row>
    <row r="26" spans="2:5" ht="16.5" customHeight="1">
      <c r="B26" s="208"/>
      <c r="C26" s="208"/>
      <c r="D26" s="208"/>
      <c r="E26" s="208"/>
    </row>
    <row r="27" spans="2:5" ht="16.5" customHeight="1">
      <c r="B27" s="208"/>
      <c r="C27" s="208"/>
      <c r="D27" s="208"/>
      <c r="E27" s="208"/>
    </row>
    <row r="28" spans="2:3" ht="15">
      <c r="B28" s="3"/>
      <c r="C28" s="3"/>
    </row>
  </sheetData>
  <mergeCells count="6">
    <mergeCell ref="B3:D3"/>
    <mergeCell ref="B24:E24"/>
    <mergeCell ref="B25:E25"/>
    <mergeCell ref="B26:E26"/>
    <mergeCell ref="B27:E27"/>
    <mergeCell ref="B23:E23"/>
  </mergeCells>
  <dataValidations count="2">
    <dataValidation type="list" allowBlank="1" showInputMessage="1" showErrorMessage="1" sqref="D6:E22">
      <formula1>"YES, NO"</formula1>
    </dataValidation>
    <dataValidation type="list" allowBlank="1" showInputMessage="1" showErrorMessage="1" sqref="E3">
      <formula1>$M$7:$M$16</formula1>
    </dataValidation>
  </dataValidations>
  <printOptions/>
  <pageMargins left="0.7" right="0.7" top="0.75" bottom="0.75" header="0.3" footer="0.3"/>
  <pageSetup fitToHeight="0" fitToWidth="1" horizontalDpi="600" verticalDpi="600" orientation="landscape" paperSize="9" scale="86" r:id="rId2"/>
  <tableParts>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3284E-CDED-4289-A88F-446F21561395}">
  <sheetPr>
    <pageSetUpPr fitToPage="1"/>
  </sheetPr>
  <dimension ref="A1:O47"/>
  <sheetViews>
    <sheetView showGridLines="0" zoomScale="110" zoomScaleNormal="110" workbookViewId="0" topLeftCell="A1">
      <selection activeCell="A3" sqref="A3"/>
    </sheetView>
  </sheetViews>
  <sheetFormatPr defaultColWidth="8.7109375" defaultRowHeight="15"/>
  <cols>
    <col min="1" max="1" width="77.00390625" style="1" customWidth="1"/>
    <col min="2" max="2" width="14.421875" style="12" hidden="1" customWidth="1"/>
    <col min="3" max="3" width="11.28125" style="1" customWidth="1"/>
    <col min="4" max="4" width="11.28125" style="1" hidden="1" customWidth="1"/>
    <col min="5" max="5" width="31.7109375" style="1" customWidth="1"/>
    <col min="6" max="6" width="16.57421875" style="1" customWidth="1"/>
    <col min="7" max="7" width="11.28125" style="1" customWidth="1"/>
    <col min="8" max="8" width="10.00390625" style="1" customWidth="1"/>
    <col min="9" max="14" width="8.7109375" style="1" customWidth="1"/>
    <col min="15" max="15" width="15.28125" style="1" hidden="1" customWidth="1"/>
    <col min="16" max="16384" width="8.7109375" style="1" customWidth="1"/>
  </cols>
  <sheetData>
    <row r="1" spans="1:15" ht="12" customHeight="1">
      <c r="A1" s="52"/>
      <c r="C1" s="7"/>
      <c r="D1" s="7"/>
      <c r="E1" s="7"/>
      <c r="J1" s="2"/>
      <c r="O1" s="1" t="s">
        <v>52</v>
      </c>
    </row>
    <row r="2" spans="1:15" ht="15">
      <c r="A2" s="103" t="s">
        <v>363</v>
      </c>
      <c r="J2" s="2"/>
      <c r="O2" s="2">
        <v>44713</v>
      </c>
    </row>
    <row r="3" spans="1:15" ht="15">
      <c r="A3" s="93" t="s">
        <v>337</v>
      </c>
      <c r="B3" s="53"/>
      <c r="C3" s="172">
        <f>+'Proforma AR1'!E3</f>
        <v>45078</v>
      </c>
      <c r="J3" s="2"/>
      <c r="O3" s="2"/>
    </row>
    <row r="4" spans="1:15" s="67" customFormat="1" ht="26.65" customHeight="1">
      <c r="A4" s="66" t="s">
        <v>136</v>
      </c>
      <c r="B4" s="113" t="s">
        <v>0</v>
      </c>
      <c r="C4" s="113"/>
      <c r="D4" s="1"/>
      <c r="E4" s="1"/>
      <c r="J4" s="115"/>
      <c r="O4" s="115"/>
    </row>
    <row r="5" spans="1:15" ht="15">
      <c r="A5" s="47" t="s">
        <v>24</v>
      </c>
      <c r="B5" s="48"/>
      <c r="C5" s="48"/>
      <c r="O5" s="2">
        <v>45078</v>
      </c>
    </row>
    <row r="6" spans="1:15" ht="15">
      <c r="A6" s="104" t="s">
        <v>25</v>
      </c>
      <c r="B6" s="6" t="s">
        <v>56</v>
      </c>
      <c r="C6" s="6"/>
      <c r="O6" s="2">
        <v>45444</v>
      </c>
    </row>
    <row r="7" spans="1:15" ht="15">
      <c r="A7" s="104" t="s">
        <v>26</v>
      </c>
      <c r="B7" s="6" t="s">
        <v>57</v>
      </c>
      <c r="C7" s="6"/>
      <c r="O7" s="2">
        <v>45809</v>
      </c>
    </row>
    <row r="8" spans="1:15" ht="15">
      <c r="A8" s="105" t="s">
        <v>64</v>
      </c>
      <c r="B8" s="6" t="s">
        <v>130</v>
      </c>
      <c r="C8" s="6"/>
      <c r="O8" s="2"/>
    </row>
    <row r="9" spans="2:15" ht="15.75" customHeight="1">
      <c r="B9" s="1"/>
      <c r="O9" s="2">
        <v>46539</v>
      </c>
    </row>
    <row r="10" spans="1:15" s="67" customFormat="1" ht="25.15" customHeight="1">
      <c r="A10" s="124" t="s">
        <v>27</v>
      </c>
      <c r="B10" s="125"/>
      <c r="C10" s="125"/>
      <c r="D10" s="125"/>
      <c r="E10" s="114" t="s">
        <v>400</v>
      </c>
      <c r="O10" s="115">
        <v>46905</v>
      </c>
    </row>
    <row r="11" spans="1:15" ht="15">
      <c r="A11" s="104" t="s">
        <v>25</v>
      </c>
      <c r="B11" s="13" t="s">
        <v>58</v>
      </c>
      <c r="C11" s="6"/>
      <c r="D11" s="6" t="s">
        <v>672</v>
      </c>
      <c r="E11" s="6"/>
      <c r="O11" s="2">
        <v>47270</v>
      </c>
    </row>
    <row r="12" spans="1:15" ht="15">
      <c r="A12" s="104" t="s">
        <v>26</v>
      </c>
      <c r="B12" s="13" t="s">
        <v>59</v>
      </c>
      <c r="C12" s="6"/>
      <c r="D12" s="6" t="s">
        <v>673</v>
      </c>
      <c r="E12" s="6"/>
      <c r="O12" s="2">
        <v>47635</v>
      </c>
    </row>
    <row r="13" spans="1:15" ht="15">
      <c r="A13" s="105" t="s">
        <v>64</v>
      </c>
      <c r="B13" s="6" t="s">
        <v>131</v>
      </c>
      <c r="C13" s="6"/>
      <c r="D13" s="6" t="s">
        <v>674</v>
      </c>
      <c r="E13" s="6"/>
      <c r="O13" s="2"/>
    </row>
    <row r="14" spans="1:3" ht="15">
      <c r="A14" s="5"/>
      <c r="B14" s="5"/>
      <c r="C14" s="116"/>
    </row>
    <row r="15" spans="1:15" ht="15">
      <c r="A15" s="47" t="s">
        <v>28</v>
      </c>
      <c r="B15" s="48"/>
      <c r="C15" s="48"/>
      <c r="O15" s="2"/>
    </row>
    <row r="16" spans="1:15" ht="15">
      <c r="A16" s="104" t="s">
        <v>25</v>
      </c>
      <c r="B16" s="13" t="s">
        <v>60</v>
      </c>
      <c r="C16" s="6"/>
      <c r="O16" s="2"/>
    </row>
    <row r="17" spans="1:15" ht="15">
      <c r="A17" s="104" t="s">
        <v>26</v>
      </c>
      <c r="B17" s="13" t="s">
        <v>61</v>
      </c>
      <c r="C17" s="6"/>
      <c r="O17" s="2"/>
    </row>
    <row r="18" spans="1:15" ht="15">
      <c r="A18" s="105" t="s">
        <v>64</v>
      </c>
      <c r="B18" s="6" t="s">
        <v>142</v>
      </c>
      <c r="C18" s="6"/>
      <c r="O18" s="2"/>
    </row>
    <row r="20" spans="1:15" ht="15">
      <c r="A20" s="47" t="s">
        <v>29</v>
      </c>
      <c r="B20" s="48"/>
      <c r="C20" s="48"/>
      <c r="O20" s="2"/>
    </row>
    <row r="21" spans="1:15" ht="15">
      <c r="A21" s="104" t="s">
        <v>25</v>
      </c>
      <c r="B21" s="13" t="s">
        <v>62</v>
      </c>
      <c r="C21" s="6"/>
      <c r="O21" s="2"/>
    </row>
    <row r="22" spans="1:15" ht="15">
      <c r="A22" s="104" t="s">
        <v>26</v>
      </c>
      <c r="B22" s="13" t="s">
        <v>63</v>
      </c>
      <c r="C22" s="6"/>
      <c r="O22" s="2"/>
    </row>
    <row r="23" spans="1:15" ht="15">
      <c r="A23" s="105" t="s">
        <v>64</v>
      </c>
      <c r="B23" s="6" t="s">
        <v>143</v>
      </c>
      <c r="C23" s="6"/>
      <c r="O23" s="2"/>
    </row>
    <row r="24" ht="15">
      <c r="O24" s="2"/>
    </row>
    <row r="25" spans="1:15" ht="15">
      <c r="A25" s="47" t="s">
        <v>406</v>
      </c>
      <c r="B25" s="48"/>
      <c r="C25" s="48"/>
      <c r="O25" s="2"/>
    </row>
    <row r="26" spans="1:15" ht="15">
      <c r="A26" s="104" t="s">
        <v>25</v>
      </c>
      <c r="B26" s="13" t="s">
        <v>144</v>
      </c>
      <c r="C26" s="6"/>
      <c r="O26" s="2"/>
    </row>
    <row r="27" spans="1:15" ht="15">
      <c r="A27" s="104" t="s">
        <v>26</v>
      </c>
      <c r="B27" s="13" t="s">
        <v>145</v>
      </c>
      <c r="C27" s="6"/>
      <c r="O27" s="2"/>
    </row>
    <row r="28" spans="1:15" ht="15">
      <c r="A28" s="105" t="s">
        <v>64</v>
      </c>
      <c r="B28" s="6" t="s">
        <v>146</v>
      </c>
      <c r="C28" s="6"/>
      <c r="O28" s="2"/>
    </row>
    <row r="29" ht="15">
      <c r="O29" s="2"/>
    </row>
    <row r="30" spans="1:15" ht="15">
      <c r="A30" s="47" t="s">
        <v>135</v>
      </c>
      <c r="B30" s="48"/>
      <c r="C30" s="48"/>
      <c r="O30" s="2"/>
    </row>
    <row r="31" spans="1:15" ht="15">
      <c r="A31" s="104" t="s">
        <v>25</v>
      </c>
      <c r="B31" s="13" t="s">
        <v>147</v>
      </c>
      <c r="C31" s="6"/>
      <c r="O31" s="2"/>
    </row>
    <row r="32" spans="1:15" ht="15">
      <c r="A32" s="104" t="s">
        <v>26</v>
      </c>
      <c r="B32" s="13" t="s">
        <v>148</v>
      </c>
      <c r="C32" s="6"/>
      <c r="O32" s="2"/>
    </row>
    <row r="33" spans="1:15" ht="15">
      <c r="A33" s="105" t="s">
        <v>64</v>
      </c>
      <c r="B33" s="6" t="s">
        <v>149</v>
      </c>
      <c r="C33" s="6"/>
      <c r="O33" s="2"/>
    </row>
    <row r="34" ht="15">
      <c r="O34" s="2"/>
    </row>
    <row r="35" spans="1:15" ht="15">
      <c r="A35" s="49" t="s">
        <v>33</v>
      </c>
      <c r="O35" s="2"/>
    </row>
    <row r="36" spans="1:4" ht="39.75" customHeight="1">
      <c r="A36" s="211" t="s">
        <v>150</v>
      </c>
      <c r="B36" s="211"/>
      <c r="C36" s="211"/>
      <c r="D36" s="136"/>
    </row>
    <row r="37" spans="1:4" ht="18.75" customHeight="1">
      <c r="A37" s="211" t="s">
        <v>151</v>
      </c>
      <c r="B37" s="211"/>
      <c r="C37" s="211"/>
      <c r="D37" s="136"/>
    </row>
    <row r="38" spans="1:4" ht="36.75" customHeight="1">
      <c r="A38" s="212" t="s">
        <v>364</v>
      </c>
      <c r="B38" s="212"/>
      <c r="C38" s="212"/>
      <c r="D38" s="137"/>
    </row>
    <row r="39" spans="1:4" ht="46.5" customHeight="1">
      <c r="A39" s="211" t="s">
        <v>152</v>
      </c>
      <c r="B39" s="211"/>
      <c r="C39" s="211"/>
      <c r="D39" s="136"/>
    </row>
    <row r="40" s="107" customFormat="1" ht="15">
      <c r="A40" s="106"/>
    </row>
    <row r="41" s="107" customFormat="1" ht="15">
      <c r="A41" s="49" t="s">
        <v>365</v>
      </c>
    </row>
    <row r="42" s="107" customFormat="1" ht="15">
      <c r="A42" s="106" t="s">
        <v>66</v>
      </c>
    </row>
    <row r="43" spans="1:4" s="107" customFormat="1" ht="30" customHeight="1">
      <c r="A43" s="210" t="s">
        <v>323</v>
      </c>
      <c r="B43" s="210"/>
      <c r="C43" s="210"/>
      <c r="D43" s="106"/>
    </row>
    <row r="44" ht="23.25" customHeight="1">
      <c r="A44" s="128" t="s">
        <v>67</v>
      </c>
    </row>
    <row r="45" spans="1:4" ht="59.25" customHeight="1">
      <c r="A45" s="210" t="s">
        <v>68</v>
      </c>
      <c r="B45" s="210"/>
      <c r="C45" s="210"/>
      <c r="D45" s="106"/>
    </row>
    <row r="46" spans="1:4" ht="15">
      <c r="A46" s="210" t="s">
        <v>404</v>
      </c>
      <c r="B46" s="210"/>
      <c r="C46" s="210"/>
      <c r="D46" s="106"/>
    </row>
    <row r="47" spans="1:4" s="129" customFormat="1" ht="15">
      <c r="A47" s="210" t="s">
        <v>405</v>
      </c>
      <c r="B47" s="210"/>
      <c r="C47" s="210"/>
      <c r="D47" s="106"/>
    </row>
  </sheetData>
  <mergeCells count="8">
    <mergeCell ref="A47:C47"/>
    <mergeCell ref="A46:C46"/>
    <mergeCell ref="A43:C43"/>
    <mergeCell ref="A36:C36"/>
    <mergeCell ref="A39:C39"/>
    <mergeCell ref="A45:C45"/>
    <mergeCell ref="A37:C37"/>
    <mergeCell ref="A38:C38"/>
  </mergeCells>
  <printOptions/>
  <pageMargins left="0.7" right="0.7" top="0.75" bottom="0.75" header="0.3" footer="0.3"/>
  <pageSetup fitToHeight="0" fitToWidth="1" horizontalDpi="600" verticalDpi="600" orientation="landscape" paperSize="9" scale="86" r:id="rId2"/>
  <tableParts>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E6951-88CE-419D-9038-4F7C541345CC}">
  <sheetPr>
    <pageSetUpPr fitToPage="1"/>
  </sheetPr>
  <dimension ref="A1:G26"/>
  <sheetViews>
    <sheetView showGridLines="0" zoomScale="110" zoomScaleNormal="110" workbookViewId="0" topLeftCell="A1">
      <selection activeCell="C3" sqref="C3"/>
    </sheetView>
  </sheetViews>
  <sheetFormatPr defaultColWidth="8.7109375" defaultRowHeight="15"/>
  <cols>
    <col min="1" max="1" width="96.00390625" style="1" customWidth="1"/>
    <col min="2" max="2" width="15.00390625" style="12" hidden="1" customWidth="1"/>
    <col min="3" max="3" width="22.7109375" style="1" customWidth="1"/>
    <col min="4" max="5" width="28.28125" style="1" customWidth="1"/>
    <col min="6" max="16384" width="8.7109375" style="1" customWidth="1"/>
  </cols>
  <sheetData>
    <row r="1" ht="15.75" customHeight="1">
      <c r="A1" s="54"/>
    </row>
    <row r="2" spans="1:5" ht="23.25" customHeight="1">
      <c r="A2" s="103" t="s">
        <v>366</v>
      </c>
      <c r="B2" s="22"/>
      <c r="C2" s="22"/>
      <c r="D2" s="15"/>
      <c r="E2" s="15"/>
    </row>
    <row r="3" spans="1:7" ht="15">
      <c r="A3" s="93" t="s">
        <v>337</v>
      </c>
      <c r="B3" s="23"/>
      <c r="C3" s="172">
        <f>'Proforma AR1'!E3</f>
        <v>45078</v>
      </c>
      <c r="G3" s="2"/>
    </row>
    <row r="4" spans="1:7" ht="15">
      <c r="A4" s="20" t="s">
        <v>30</v>
      </c>
      <c r="B4" s="20" t="s">
        <v>0</v>
      </c>
      <c r="C4" s="21" t="s">
        <v>1</v>
      </c>
      <c r="G4" s="2"/>
    </row>
    <row r="5" spans="1:7" ht="15">
      <c r="A5" s="43" t="s">
        <v>34</v>
      </c>
      <c r="B5" s="24"/>
      <c r="C5" s="44"/>
      <c r="D5" s="4"/>
      <c r="E5" s="4"/>
      <c r="G5" s="2"/>
    </row>
    <row r="6" spans="1:7" ht="15">
      <c r="A6" s="5" t="s">
        <v>367</v>
      </c>
      <c r="B6" s="13" t="s">
        <v>132</v>
      </c>
      <c r="C6" s="8"/>
      <c r="D6" s="4"/>
      <c r="E6" s="4"/>
      <c r="G6" s="2"/>
    </row>
    <row r="7" spans="1:7" ht="15">
      <c r="A7" s="5" t="s">
        <v>368</v>
      </c>
      <c r="B7" s="13" t="s">
        <v>133</v>
      </c>
      <c r="C7" s="8"/>
      <c r="G7" s="2"/>
    </row>
    <row r="8" spans="1:7" ht="15">
      <c r="A8" s="5" t="s">
        <v>369</v>
      </c>
      <c r="B8" s="13" t="s">
        <v>134</v>
      </c>
      <c r="C8" s="8"/>
      <c r="G8" s="2"/>
    </row>
    <row r="9" spans="1:7" ht="15">
      <c r="A9" s="5" t="s">
        <v>370</v>
      </c>
      <c r="B9" s="13" t="s">
        <v>137</v>
      </c>
      <c r="C9" s="8"/>
      <c r="G9" s="2"/>
    </row>
    <row r="10" spans="1:7" ht="15">
      <c r="A10" s="5" t="s">
        <v>371</v>
      </c>
      <c r="B10" s="13" t="s">
        <v>138</v>
      </c>
      <c r="C10" s="8"/>
      <c r="G10" s="2"/>
    </row>
    <row r="11" spans="1:7" ht="15">
      <c r="A11" s="43" t="s">
        <v>35</v>
      </c>
      <c r="B11" s="24"/>
      <c r="C11" s="44"/>
      <c r="G11" s="2"/>
    </row>
    <row r="12" spans="1:7" ht="15">
      <c r="A12" s="5" t="s">
        <v>372</v>
      </c>
      <c r="B12" s="13" t="s">
        <v>139</v>
      </c>
      <c r="C12" s="8"/>
      <c r="G12" s="2"/>
    </row>
    <row r="13" spans="1:7" ht="15">
      <c r="A13" s="43" t="s">
        <v>36</v>
      </c>
      <c r="B13" s="24"/>
      <c r="C13" s="44"/>
      <c r="G13" s="2"/>
    </row>
    <row r="14" spans="1:7" ht="15">
      <c r="A14" s="5" t="s">
        <v>373</v>
      </c>
      <c r="B14" s="13" t="s">
        <v>140</v>
      </c>
      <c r="C14" s="8"/>
      <c r="G14" s="2"/>
    </row>
    <row r="15" spans="1:7" ht="15">
      <c r="A15" s="43" t="s">
        <v>37</v>
      </c>
      <c r="B15" s="24"/>
      <c r="C15" s="44"/>
      <c r="G15" s="2"/>
    </row>
    <row r="16" spans="1:7" ht="15">
      <c r="A16" s="5" t="s">
        <v>374</v>
      </c>
      <c r="B16" s="13" t="s">
        <v>141</v>
      </c>
      <c r="C16" s="8"/>
      <c r="G16" s="2"/>
    </row>
    <row r="17" spans="2:7" ht="15">
      <c r="B17" s="1"/>
      <c r="G17" s="2"/>
    </row>
    <row r="18" spans="1:7" ht="15">
      <c r="A18" s="10" t="s">
        <v>33</v>
      </c>
      <c r="B18" s="14"/>
      <c r="C18" s="10"/>
      <c r="G18" s="2"/>
    </row>
    <row r="19" spans="1:7" ht="15" customHeight="1">
      <c r="A19" s="17" t="s">
        <v>407</v>
      </c>
      <c r="B19" s="17"/>
      <c r="C19" s="17"/>
      <c r="G19" s="2"/>
    </row>
    <row r="20" spans="1:7" ht="15">
      <c r="A20" s="17" t="s">
        <v>563</v>
      </c>
      <c r="B20" s="17"/>
      <c r="C20" s="17"/>
      <c r="G20" s="2"/>
    </row>
    <row r="21" spans="1:7" ht="15">
      <c r="A21" s="17" t="s">
        <v>324</v>
      </c>
      <c r="B21" s="17"/>
      <c r="C21" s="17"/>
      <c r="G21" s="2"/>
    </row>
    <row r="22" spans="1:7" ht="15">
      <c r="A22" s="16" t="s">
        <v>325</v>
      </c>
      <c r="B22" s="16"/>
      <c r="C22" s="16"/>
      <c r="G22" s="2"/>
    </row>
    <row r="23" spans="1:7" ht="15" customHeight="1">
      <c r="A23" s="213" t="s">
        <v>326</v>
      </c>
      <c r="B23" s="213"/>
      <c r="C23" s="213"/>
      <c r="G23" s="2"/>
    </row>
    <row r="24" spans="1:7" ht="15">
      <c r="A24" s="213"/>
      <c r="B24" s="213"/>
      <c r="C24" s="213"/>
      <c r="G24" s="2"/>
    </row>
    <row r="25" spans="1:5" ht="15" customHeight="1">
      <c r="A25" s="9" t="s">
        <v>408</v>
      </c>
      <c r="B25" s="131"/>
      <c r="C25" s="131"/>
      <c r="D25" s="11"/>
      <c r="E25" s="11"/>
    </row>
    <row r="26" spans="1:5" ht="15">
      <c r="A26" s="131"/>
      <c r="B26" s="131"/>
      <c r="C26" s="131"/>
      <c r="D26" s="11"/>
      <c r="E26" s="11"/>
    </row>
  </sheetData>
  <mergeCells count="1">
    <mergeCell ref="A23:C24"/>
  </mergeCells>
  <printOptions/>
  <pageMargins left="0.7" right="0.7" top="0.75" bottom="0.75" header="0.3" footer="0.3"/>
  <pageSetup fitToHeight="0" fitToWidth="1" horizontalDpi="600" verticalDpi="600" orientation="landscape" paperSize="9" scale="86"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D2951-5E47-4916-A32D-081C6D38DF39}">
  <sheetPr>
    <pageSetUpPr fitToPage="1"/>
  </sheetPr>
  <dimension ref="A1:N31"/>
  <sheetViews>
    <sheetView showGridLines="0" zoomScale="110" zoomScaleNormal="110" workbookViewId="0" topLeftCell="B1">
      <selection activeCell="D3" sqref="D3"/>
    </sheetView>
  </sheetViews>
  <sheetFormatPr defaultColWidth="8.7109375" defaultRowHeight="15"/>
  <cols>
    <col min="1" max="1" width="14.00390625" style="12" hidden="1" customWidth="1"/>
    <col min="2" max="2" width="47.421875" style="1" customWidth="1"/>
    <col min="3" max="3" width="13.7109375" style="1" hidden="1" customWidth="1"/>
    <col min="4" max="4" width="134.8515625" style="72" customWidth="1"/>
    <col min="5" max="5" width="12.28125" style="1" customWidth="1"/>
    <col min="6" max="6" width="11.57421875" style="1" customWidth="1"/>
    <col min="7" max="13" width="8.7109375" style="1" customWidth="1"/>
    <col min="14" max="14" width="22.421875" style="1" hidden="1" customWidth="1"/>
    <col min="15" max="16384" width="8.7109375" style="1" customWidth="1"/>
  </cols>
  <sheetData>
    <row r="1" spans="4:8" ht="15">
      <c r="D1" s="102"/>
      <c r="H1" s="2"/>
    </row>
    <row r="2" spans="1:4" ht="21">
      <c r="A2" s="15"/>
      <c r="B2" s="103" t="s">
        <v>375</v>
      </c>
      <c r="C2" s="103"/>
      <c r="D2" s="74"/>
    </row>
    <row r="3" spans="1:14" ht="15">
      <c r="A3" s="23"/>
      <c r="B3" s="93" t="s">
        <v>337</v>
      </c>
      <c r="C3" s="93"/>
      <c r="D3" s="171">
        <f>+'Proforma AR1'!E3</f>
        <v>45078</v>
      </c>
      <c r="E3" s="11"/>
      <c r="F3" s="11"/>
      <c r="N3" s="101" t="s">
        <v>393</v>
      </c>
    </row>
    <row r="4" spans="1:14" ht="15">
      <c r="A4" s="66" t="s">
        <v>0</v>
      </c>
      <c r="B4" s="66" t="s">
        <v>343</v>
      </c>
      <c r="C4" s="66" t="s">
        <v>0</v>
      </c>
      <c r="D4" s="75" t="s">
        <v>340</v>
      </c>
      <c r="E4" s="11"/>
      <c r="F4" s="11"/>
      <c r="N4" s="100" t="s">
        <v>342</v>
      </c>
    </row>
    <row r="5" spans="1:14" ht="15">
      <c r="A5" s="108" t="s">
        <v>377</v>
      </c>
      <c r="B5" s="5"/>
      <c r="C5" s="108" t="s">
        <v>346</v>
      </c>
      <c r="D5" s="109"/>
      <c r="E5" s="11"/>
      <c r="F5" s="11"/>
      <c r="N5" s="100" t="s">
        <v>344</v>
      </c>
    </row>
    <row r="6" spans="1:14" ht="15">
      <c r="A6" s="108" t="s">
        <v>378</v>
      </c>
      <c r="B6" s="5"/>
      <c r="C6" s="108" t="s">
        <v>347</v>
      </c>
      <c r="D6" s="110"/>
      <c r="E6" s="11"/>
      <c r="F6" s="11"/>
      <c r="N6" s="100" t="s">
        <v>341</v>
      </c>
    </row>
    <row r="7" spans="1:14" ht="15">
      <c r="A7" s="108" t="s">
        <v>379</v>
      </c>
      <c r="B7" s="5"/>
      <c r="C7" s="108" t="s">
        <v>348</v>
      </c>
      <c r="D7" s="110"/>
      <c r="E7" s="11"/>
      <c r="F7" s="11"/>
      <c r="N7" s="100" t="s">
        <v>394</v>
      </c>
    </row>
    <row r="8" spans="1:14" ht="15">
      <c r="A8" s="108" t="s">
        <v>380</v>
      </c>
      <c r="B8" s="5"/>
      <c r="C8" s="108" t="s">
        <v>349</v>
      </c>
      <c r="D8" s="111"/>
      <c r="E8" s="11"/>
      <c r="F8" s="11"/>
      <c r="N8" s="100" t="s">
        <v>345</v>
      </c>
    </row>
    <row r="9" spans="1:6" ht="15">
      <c r="A9" s="108" t="s">
        <v>381</v>
      </c>
      <c r="B9" s="5"/>
      <c r="C9" s="108" t="s">
        <v>350</v>
      </c>
      <c r="D9" s="111"/>
      <c r="E9" s="11"/>
      <c r="F9" s="11"/>
    </row>
    <row r="10" spans="1:6" ht="15">
      <c r="A10" s="108" t="s">
        <v>382</v>
      </c>
      <c r="B10" s="5"/>
      <c r="C10" s="108" t="s">
        <v>351</v>
      </c>
      <c r="D10" s="111"/>
      <c r="E10" s="11"/>
      <c r="F10" s="11"/>
    </row>
    <row r="11" spans="1:6" ht="15">
      <c r="A11" s="108" t="s">
        <v>383</v>
      </c>
      <c r="B11" s="5"/>
      <c r="C11" s="108" t="s">
        <v>352</v>
      </c>
      <c r="D11" s="111"/>
      <c r="E11" s="11"/>
      <c r="F11" s="11"/>
    </row>
    <row r="12" spans="1:6" ht="15">
      <c r="A12" s="108" t="s">
        <v>384</v>
      </c>
      <c r="B12" s="5"/>
      <c r="C12" s="108" t="s">
        <v>353</v>
      </c>
      <c r="D12" s="111"/>
      <c r="E12" s="11"/>
      <c r="F12" s="11"/>
    </row>
    <row r="13" spans="1:6" ht="15">
      <c r="A13" s="108" t="s">
        <v>385</v>
      </c>
      <c r="B13" s="5"/>
      <c r="C13" s="108" t="s">
        <v>354</v>
      </c>
      <c r="D13" s="111"/>
      <c r="E13" s="11"/>
      <c r="F13" s="11"/>
    </row>
    <row r="14" spans="1:6" ht="15">
      <c r="A14" s="108" t="s">
        <v>386</v>
      </c>
      <c r="B14" s="5"/>
      <c r="C14" s="108" t="s">
        <v>355</v>
      </c>
      <c r="D14" s="111"/>
      <c r="E14" s="11"/>
      <c r="F14" s="11"/>
    </row>
    <row r="15" spans="1:6" ht="15">
      <c r="A15" s="108" t="s">
        <v>387</v>
      </c>
      <c r="B15" s="5"/>
      <c r="C15" s="108" t="s">
        <v>356</v>
      </c>
      <c r="D15" s="111"/>
      <c r="E15" s="11"/>
      <c r="F15" s="11"/>
    </row>
    <row r="16" spans="1:6" ht="15">
      <c r="A16" s="108" t="s">
        <v>388</v>
      </c>
      <c r="B16" s="5"/>
      <c r="C16" s="108" t="s">
        <v>357</v>
      </c>
      <c r="D16" s="111"/>
      <c r="E16" s="11"/>
      <c r="F16" s="11"/>
    </row>
    <row r="17" spans="1:6" ht="15">
      <c r="A17" s="108" t="s">
        <v>389</v>
      </c>
      <c r="B17" s="5"/>
      <c r="C17" s="108" t="s">
        <v>358</v>
      </c>
      <c r="D17" s="111"/>
      <c r="E17" s="11"/>
      <c r="F17" s="11"/>
    </row>
    <row r="18" spans="1:6" ht="15">
      <c r="A18" s="108" t="s">
        <v>390</v>
      </c>
      <c r="B18" s="5"/>
      <c r="C18" s="108" t="s">
        <v>359</v>
      </c>
      <c r="D18" s="111"/>
      <c r="E18" s="11"/>
      <c r="F18" s="11"/>
    </row>
    <row r="19" spans="1:6" ht="15">
      <c r="A19" s="108" t="s">
        <v>391</v>
      </c>
      <c r="B19" s="5"/>
      <c r="C19" s="108" t="s">
        <v>360</v>
      </c>
      <c r="D19" s="111"/>
      <c r="E19" s="11"/>
      <c r="F19" s="11"/>
    </row>
    <row r="20" spans="4:6" ht="15">
      <c r="D20" s="102"/>
      <c r="E20" s="11"/>
      <c r="F20" s="11"/>
    </row>
    <row r="21" spans="1:6" ht="15">
      <c r="A21" s="80"/>
      <c r="B21" s="79" t="s">
        <v>33</v>
      </c>
      <c r="C21" s="79"/>
      <c r="D21" s="3"/>
      <c r="E21" s="11"/>
      <c r="F21" s="11"/>
    </row>
    <row r="22" spans="1:6" ht="27.75" customHeight="1">
      <c r="A22" s="78"/>
      <c r="B22" s="211" t="s">
        <v>327</v>
      </c>
      <c r="C22" s="211"/>
      <c r="D22" s="211"/>
      <c r="E22" s="11"/>
      <c r="F22" s="11"/>
    </row>
    <row r="23" spans="1:6" ht="15">
      <c r="A23" s="78"/>
      <c r="B23" s="211" t="s">
        <v>328</v>
      </c>
      <c r="C23" s="211"/>
      <c r="D23" s="211"/>
      <c r="E23" s="11"/>
      <c r="F23" s="11"/>
    </row>
    <row r="24" spans="1:6" ht="15">
      <c r="A24" s="78"/>
      <c r="B24" s="211" t="s">
        <v>329</v>
      </c>
      <c r="C24" s="211"/>
      <c r="D24" s="211"/>
      <c r="E24" s="11"/>
      <c r="F24" s="11"/>
    </row>
    <row r="25" spans="2:6" ht="15" customHeight="1">
      <c r="B25" s="211" t="s">
        <v>565</v>
      </c>
      <c r="C25" s="211"/>
      <c r="D25" s="211"/>
      <c r="E25" s="11"/>
      <c r="F25" s="11"/>
    </row>
    <row r="26" spans="5:6" ht="15" customHeight="1">
      <c r="E26" s="11"/>
      <c r="F26" s="11"/>
    </row>
    <row r="27" spans="5:6" ht="15" customHeight="1">
      <c r="E27" s="11"/>
      <c r="F27" s="11"/>
    </row>
    <row r="28" spans="5:6" ht="15" customHeight="1">
      <c r="E28" s="11"/>
      <c r="F28" s="11"/>
    </row>
    <row r="29" spans="5:6" ht="15">
      <c r="E29" s="11"/>
      <c r="F29" s="11"/>
    </row>
    <row r="30" spans="5:6" ht="15">
      <c r="E30" s="11"/>
      <c r="F30" s="11"/>
    </row>
    <row r="31" spans="5:6" ht="15">
      <c r="E31" s="11"/>
      <c r="F31" s="11"/>
    </row>
  </sheetData>
  <mergeCells count="4">
    <mergeCell ref="B22:D22"/>
    <mergeCell ref="B23:D23"/>
    <mergeCell ref="B24:D24"/>
    <mergeCell ref="B25:D25"/>
  </mergeCells>
  <dataValidations count="2">
    <dataValidation type="list" allowBlank="1" showInputMessage="1" showErrorMessage="1" sqref="B20:C20">
      <formula1>$N$3:$N$8</formula1>
    </dataValidation>
    <dataValidation type="list" allowBlank="1" showInputMessage="1" showErrorMessage="1" sqref="B5:B19">
      <formula1>$N$4:$N$8</formula1>
    </dataValidation>
  </dataValidations>
  <hyperlinks>
    <hyperlink ref="B25:D25" r:id="rId1" display="4.  Further information on a material change to operations please refer to Small-scale Networks Bulletin no 7 - Materiality"/>
  </hyperlinks>
  <printOptions/>
  <pageMargins left="0.7" right="0.7" top="0.75" bottom="0.75" header="0.3" footer="0.3"/>
  <pageSetup fitToHeight="0" fitToWidth="1" horizontalDpi="600" verticalDpi="600" orientation="landscape" paperSize="9" scale="86" r:id="rId3"/>
  <tableParts>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7"/>
  <sheetViews>
    <sheetView showGridLines="0" zoomScale="110" zoomScaleNormal="110" workbookViewId="0" topLeftCell="A1">
      <pane xSplit="2" ySplit="4" topLeftCell="C5" activePane="bottomRight" state="frozen"/>
      <selection pane="topRight" activeCell="C1" sqref="C1"/>
      <selection pane="bottomLeft" activeCell="A5" sqref="A5"/>
      <selection pane="bottomRight" activeCell="C3" sqref="C3"/>
    </sheetView>
  </sheetViews>
  <sheetFormatPr defaultColWidth="8.7109375" defaultRowHeight="15"/>
  <cols>
    <col min="1" max="1" width="12.140625" style="12" hidden="1" customWidth="1"/>
    <col min="2" max="2" width="61.00390625" style="1" customWidth="1"/>
    <col min="3" max="3" width="17.00390625" style="72" customWidth="1"/>
    <col min="4" max="22" width="18.28125" style="72" customWidth="1"/>
    <col min="23" max="16384" width="8.7109375" style="1" customWidth="1"/>
  </cols>
  <sheetData>
    <row r="1" spans="4:5" ht="15">
      <c r="D1" s="73"/>
      <c r="E1" s="73"/>
    </row>
    <row r="2" spans="1:5" ht="21">
      <c r="A2" s="15"/>
      <c r="B2" s="103" t="s">
        <v>376</v>
      </c>
      <c r="C2" s="74"/>
      <c r="D2" s="73"/>
      <c r="E2" s="73"/>
    </row>
    <row r="3" spans="1:3" ht="15">
      <c r="A3" s="23"/>
      <c r="B3" s="93" t="s">
        <v>337</v>
      </c>
      <c r="C3" s="171">
        <f>+'Proforma AR1'!E3</f>
        <v>45078</v>
      </c>
    </row>
    <row r="4" spans="1:22" s="67" customFormat="1" ht="55.5" customHeight="1">
      <c r="A4" s="66" t="s">
        <v>0</v>
      </c>
      <c r="B4" s="66" t="s">
        <v>43</v>
      </c>
      <c r="C4" s="65" t="s">
        <v>189</v>
      </c>
      <c r="D4" s="65" t="s">
        <v>190</v>
      </c>
      <c r="E4" s="65" t="s">
        <v>191</v>
      </c>
      <c r="F4" s="65" t="s">
        <v>192</v>
      </c>
      <c r="G4" s="65" t="s">
        <v>193</v>
      </c>
      <c r="H4" s="65" t="s">
        <v>194</v>
      </c>
      <c r="I4" s="65" t="s">
        <v>195</v>
      </c>
      <c r="J4" s="65" t="s">
        <v>196</v>
      </c>
      <c r="K4" s="65" t="s">
        <v>197</v>
      </c>
      <c r="L4" s="65" t="s">
        <v>198</v>
      </c>
      <c r="M4" s="65" t="s">
        <v>570</v>
      </c>
      <c r="N4" s="65" t="s">
        <v>571</v>
      </c>
      <c r="O4" s="65" t="s">
        <v>572</v>
      </c>
      <c r="P4" s="65" t="s">
        <v>573</v>
      </c>
      <c r="Q4" s="65" t="s">
        <v>574</v>
      </c>
      <c r="R4" s="65" t="s">
        <v>575</v>
      </c>
      <c r="S4" s="65" t="s">
        <v>576</v>
      </c>
      <c r="T4" s="65" t="s">
        <v>577</v>
      </c>
      <c r="U4" s="65" t="s">
        <v>578</v>
      </c>
      <c r="V4" s="65" t="s">
        <v>579</v>
      </c>
    </row>
    <row r="5" spans="1:22" s="67" customFormat="1" ht="48.6" customHeight="1">
      <c r="A5" s="165" t="s">
        <v>178</v>
      </c>
      <c r="B5" s="169" t="s">
        <v>569</v>
      </c>
      <c r="C5" s="167"/>
      <c r="D5" s="167"/>
      <c r="E5" s="167"/>
      <c r="F5" s="167"/>
      <c r="G5" s="167"/>
      <c r="H5" s="167"/>
      <c r="I5" s="167"/>
      <c r="J5" s="167"/>
      <c r="K5" s="167"/>
      <c r="L5" s="167"/>
      <c r="M5" s="167"/>
      <c r="N5" s="167"/>
      <c r="O5" s="167"/>
      <c r="P5" s="167"/>
      <c r="Q5" s="167"/>
      <c r="R5" s="167"/>
      <c r="S5" s="167"/>
      <c r="T5" s="167"/>
      <c r="U5" s="167"/>
      <c r="V5" s="167"/>
    </row>
    <row r="6" spans="1:22" s="67" customFormat="1" ht="35.1" customHeight="1">
      <c r="A6" s="165" t="s">
        <v>177</v>
      </c>
      <c r="B6" s="169" t="s">
        <v>319</v>
      </c>
      <c r="C6" s="167"/>
      <c r="D6" s="167"/>
      <c r="E6" s="167"/>
      <c r="F6" s="167"/>
      <c r="G6" s="167"/>
      <c r="H6" s="167"/>
      <c r="I6" s="167"/>
      <c r="J6" s="167"/>
      <c r="K6" s="167"/>
      <c r="L6" s="167"/>
      <c r="M6" s="167"/>
      <c r="N6" s="167"/>
      <c r="O6" s="167"/>
      <c r="P6" s="167"/>
      <c r="Q6" s="167"/>
      <c r="R6" s="167"/>
      <c r="S6" s="167"/>
      <c r="T6" s="167"/>
      <c r="U6" s="167"/>
      <c r="V6" s="167"/>
    </row>
    <row r="7" spans="1:22" s="67" customFormat="1" ht="35.1" customHeight="1">
      <c r="A7" s="165" t="s">
        <v>179</v>
      </c>
      <c r="B7" s="169" t="s">
        <v>320</v>
      </c>
      <c r="C7" s="167"/>
      <c r="D7" s="167"/>
      <c r="E7" s="167"/>
      <c r="F7" s="167"/>
      <c r="G7" s="167"/>
      <c r="H7" s="167"/>
      <c r="I7" s="167"/>
      <c r="J7" s="167"/>
      <c r="K7" s="167"/>
      <c r="L7" s="167"/>
      <c r="M7" s="167"/>
      <c r="N7" s="167"/>
      <c r="O7" s="167"/>
      <c r="P7" s="167"/>
      <c r="Q7" s="167"/>
      <c r="R7" s="167"/>
      <c r="S7" s="167"/>
      <c r="T7" s="167"/>
      <c r="U7" s="167"/>
      <c r="V7" s="167"/>
    </row>
    <row r="8" spans="1:22" s="67" customFormat="1" ht="48.6" customHeight="1">
      <c r="A8" s="165" t="s">
        <v>180</v>
      </c>
      <c r="B8" s="169" t="s">
        <v>318</v>
      </c>
      <c r="C8" s="167"/>
      <c r="D8" s="167"/>
      <c r="E8" s="167"/>
      <c r="F8" s="167"/>
      <c r="G8" s="167"/>
      <c r="H8" s="167"/>
      <c r="I8" s="167"/>
      <c r="J8" s="167"/>
      <c r="K8" s="167"/>
      <c r="L8" s="167"/>
      <c r="M8" s="167"/>
      <c r="N8" s="167"/>
      <c r="O8" s="167"/>
      <c r="P8" s="167"/>
      <c r="Q8" s="167"/>
      <c r="R8" s="167"/>
      <c r="S8" s="167"/>
      <c r="T8" s="167"/>
      <c r="U8" s="167"/>
      <c r="V8" s="167"/>
    </row>
    <row r="9" spans="1:22" s="67" customFormat="1" ht="38.45" customHeight="1">
      <c r="A9" s="165" t="s">
        <v>181</v>
      </c>
      <c r="B9" s="169" t="s">
        <v>321</v>
      </c>
      <c r="C9" s="167"/>
      <c r="D9" s="167"/>
      <c r="E9" s="167"/>
      <c r="F9" s="167"/>
      <c r="G9" s="167"/>
      <c r="H9" s="167"/>
      <c r="I9" s="167"/>
      <c r="J9" s="167"/>
      <c r="K9" s="167"/>
      <c r="L9" s="167"/>
      <c r="M9" s="167"/>
      <c r="N9" s="167"/>
      <c r="O9" s="167"/>
      <c r="P9" s="167"/>
      <c r="Q9" s="167"/>
      <c r="R9" s="167"/>
      <c r="S9" s="167"/>
      <c r="T9" s="167"/>
      <c r="U9" s="167"/>
      <c r="V9" s="167"/>
    </row>
    <row r="10" spans="1:22" s="67" customFormat="1" ht="48.6" customHeight="1">
      <c r="A10" s="165" t="s">
        <v>182</v>
      </c>
      <c r="B10" s="169" t="s">
        <v>322</v>
      </c>
      <c r="C10" s="167"/>
      <c r="D10" s="167"/>
      <c r="E10" s="167"/>
      <c r="F10" s="167"/>
      <c r="G10" s="167"/>
      <c r="H10" s="167"/>
      <c r="I10" s="167"/>
      <c r="J10" s="167"/>
      <c r="K10" s="167"/>
      <c r="L10" s="167"/>
      <c r="M10" s="167"/>
      <c r="N10" s="167"/>
      <c r="O10" s="167"/>
      <c r="P10" s="167"/>
      <c r="Q10" s="167"/>
      <c r="R10" s="167"/>
      <c r="S10" s="167"/>
      <c r="T10" s="167"/>
      <c r="U10" s="167"/>
      <c r="V10" s="167"/>
    </row>
    <row r="11" ht="15">
      <c r="A11" s="1"/>
    </row>
    <row r="12" spans="1:2" ht="15">
      <c r="A12" s="1"/>
      <c r="B12" s="18" t="s">
        <v>33</v>
      </c>
    </row>
    <row r="13" spans="1:3" ht="15">
      <c r="A13" s="17"/>
      <c r="B13" s="17" t="s">
        <v>330</v>
      </c>
      <c r="C13" s="9"/>
    </row>
    <row r="14" spans="1:3" ht="15">
      <c r="A14" s="17"/>
      <c r="B14" s="17" t="s">
        <v>331</v>
      </c>
      <c r="C14" s="9"/>
    </row>
    <row r="15" spans="1:3" ht="15">
      <c r="A15" s="17"/>
      <c r="B15" s="17" t="s">
        <v>332</v>
      </c>
      <c r="C15" s="9"/>
    </row>
    <row r="16" spans="1:3" ht="15" customHeight="1">
      <c r="A16" s="17"/>
      <c r="B16" s="17" t="s">
        <v>333</v>
      </c>
      <c r="C16" s="9"/>
    </row>
    <row r="17" spans="1:6" s="17" customFormat="1" ht="15" customHeight="1">
      <c r="A17" s="134"/>
      <c r="B17" s="213" t="s">
        <v>567</v>
      </c>
      <c r="C17" s="213"/>
      <c r="D17" s="213"/>
      <c r="E17" s="135"/>
      <c r="F17" s="135"/>
    </row>
  </sheetData>
  <mergeCells count="1">
    <mergeCell ref="B17:D17"/>
  </mergeCells>
  <hyperlinks>
    <hyperlink ref="B17:D17" r:id="rId1" display="4.  Further information on a material change to operations please refer to Small-scale Networks Bulletin no 7 - Materiality"/>
  </hyperlinks>
  <printOptions/>
  <pageMargins left="0.7" right="0.7" top="0.75" bottom="0.75" header="0.3" footer="0.3"/>
  <pageSetup fitToHeight="0" fitToWidth="1" horizontalDpi="600" verticalDpi="600" orientation="landscape" paperSize="9" scale="86"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56D6B-B89B-4DC5-8838-742970F380B7}">
  <sheetPr>
    <pageSetUpPr fitToPage="1"/>
  </sheetPr>
  <dimension ref="A2:L17"/>
  <sheetViews>
    <sheetView showGridLines="0" zoomScale="110" zoomScaleNormal="110" workbookViewId="0" topLeftCell="B1">
      <selection activeCell="C3" sqref="C3"/>
    </sheetView>
  </sheetViews>
  <sheetFormatPr defaultColWidth="8.7109375" defaultRowHeight="15"/>
  <cols>
    <col min="1" max="1" width="15.28125" style="12" hidden="1" customWidth="1"/>
    <col min="2" max="2" width="59.8515625" style="1" customWidth="1"/>
    <col min="3" max="12" width="18.140625" style="1" customWidth="1"/>
    <col min="13" max="16384" width="8.7109375" style="1" customWidth="1"/>
  </cols>
  <sheetData>
    <row r="2" spans="1:3" ht="21">
      <c r="A2" s="15"/>
      <c r="B2" s="103" t="s">
        <v>392</v>
      </c>
      <c r="C2" s="15"/>
    </row>
    <row r="3" spans="1:3" ht="15">
      <c r="A3" s="23"/>
      <c r="B3" s="93" t="s">
        <v>337</v>
      </c>
      <c r="C3" s="172">
        <f>'Proforma AR1'!E3</f>
        <v>45078</v>
      </c>
    </row>
    <row r="4" spans="1:12" s="76" customFormat="1" ht="62.25" customHeight="1">
      <c r="A4" s="75" t="s">
        <v>0</v>
      </c>
      <c r="B4" s="75" t="s">
        <v>44</v>
      </c>
      <c r="C4" s="65" t="s">
        <v>254</v>
      </c>
      <c r="D4" s="65" t="s">
        <v>255</v>
      </c>
      <c r="E4" s="65" t="s">
        <v>256</v>
      </c>
      <c r="F4" s="65" t="s">
        <v>257</v>
      </c>
      <c r="G4" s="65" t="s">
        <v>258</v>
      </c>
      <c r="H4" s="65" t="s">
        <v>259</v>
      </c>
      <c r="I4" s="65" t="s">
        <v>260</v>
      </c>
      <c r="J4" s="65" t="s">
        <v>261</v>
      </c>
      <c r="K4" s="65" t="s">
        <v>262</v>
      </c>
      <c r="L4" s="65" t="s">
        <v>263</v>
      </c>
    </row>
    <row r="5" spans="1:12" s="67" customFormat="1" ht="28.5" customHeight="1">
      <c r="A5" s="165" t="s">
        <v>183</v>
      </c>
      <c r="B5" s="166" t="s">
        <v>395</v>
      </c>
      <c r="C5" s="167"/>
      <c r="D5" s="167"/>
      <c r="E5" s="167"/>
      <c r="F5" s="167"/>
      <c r="G5" s="167"/>
      <c r="H5" s="167"/>
      <c r="I5" s="167"/>
      <c r="J5" s="167"/>
      <c r="K5" s="167"/>
      <c r="L5" s="167"/>
    </row>
    <row r="6" spans="1:12" s="67" customFormat="1" ht="28.5" customHeight="1">
      <c r="A6" s="165" t="s">
        <v>184</v>
      </c>
      <c r="B6" s="166" t="s">
        <v>396</v>
      </c>
      <c r="C6" s="168"/>
      <c r="D6" s="167"/>
      <c r="E6" s="167"/>
      <c r="F6" s="167"/>
      <c r="G6" s="167"/>
      <c r="H6" s="167"/>
      <c r="I6" s="167"/>
      <c r="J6" s="167"/>
      <c r="K6" s="167"/>
      <c r="L6" s="167"/>
    </row>
    <row r="7" spans="1:12" s="67" customFormat="1" ht="28.5" customHeight="1">
      <c r="A7" s="165" t="s">
        <v>185</v>
      </c>
      <c r="B7" s="166" t="s">
        <v>47</v>
      </c>
      <c r="C7" s="167"/>
      <c r="D7" s="167"/>
      <c r="E7" s="167"/>
      <c r="F7" s="167"/>
      <c r="G7" s="167"/>
      <c r="H7" s="167"/>
      <c r="I7" s="167"/>
      <c r="J7" s="167"/>
      <c r="K7" s="167"/>
      <c r="L7" s="167"/>
    </row>
    <row r="8" spans="1:12" s="67" customFormat="1" ht="28.5" customHeight="1">
      <c r="A8" s="165" t="s">
        <v>186</v>
      </c>
      <c r="B8" s="169" t="s">
        <v>397</v>
      </c>
      <c r="C8" s="170"/>
      <c r="D8" s="167"/>
      <c r="E8" s="167"/>
      <c r="F8" s="167"/>
      <c r="G8" s="167"/>
      <c r="H8" s="167"/>
      <c r="I8" s="167"/>
      <c r="J8" s="167"/>
      <c r="K8" s="167"/>
      <c r="L8" s="167"/>
    </row>
    <row r="9" spans="1:12" s="67" customFormat="1" ht="28.5" customHeight="1">
      <c r="A9" s="165" t="s">
        <v>187</v>
      </c>
      <c r="B9" s="169" t="s">
        <v>398</v>
      </c>
      <c r="C9" s="167"/>
      <c r="D9" s="167"/>
      <c r="E9" s="167"/>
      <c r="F9" s="167"/>
      <c r="G9" s="167"/>
      <c r="H9" s="167"/>
      <c r="I9" s="167"/>
      <c r="J9" s="167"/>
      <c r="K9" s="167"/>
      <c r="L9" s="167"/>
    </row>
    <row r="10" spans="1:12" s="67" customFormat="1" ht="28.5" customHeight="1">
      <c r="A10" s="165" t="s">
        <v>188</v>
      </c>
      <c r="B10" s="169" t="s">
        <v>399</v>
      </c>
      <c r="C10" s="167"/>
      <c r="D10" s="167"/>
      <c r="E10" s="167"/>
      <c r="F10" s="167"/>
      <c r="G10" s="167"/>
      <c r="H10" s="167"/>
      <c r="I10" s="167"/>
      <c r="J10" s="167"/>
      <c r="K10" s="167"/>
      <c r="L10" s="167"/>
    </row>
    <row r="11" spans="1:2" ht="15">
      <c r="A11" s="1"/>
      <c r="B11" s="133"/>
    </row>
    <row r="12" ht="15">
      <c r="B12" s="18" t="s">
        <v>33</v>
      </c>
    </row>
    <row r="13" spans="1:3" ht="15">
      <c r="A13" s="17"/>
      <c r="B13" s="17" t="s">
        <v>334</v>
      </c>
      <c r="C13" s="17"/>
    </row>
    <row r="14" spans="1:3" ht="15" customHeight="1">
      <c r="A14" s="17"/>
      <c r="B14" s="17" t="s">
        <v>335</v>
      </c>
      <c r="C14" s="17"/>
    </row>
    <row r="15" spans="1:3" ht="15">
      <c r="A15" s="17"/>
      <c r="B15" s="17" t="s">
        <v>336</v>
      </c>
      <c r="C15" s="17"/>
    </row>
    <row r="16" spans="1:3" ht="15">
      <c r="A16" s="17"/>
      <c r="B16" s="17" t="s">
        <v>51</v>
      </c>
      <c r="C16" s="17"/>
    </row>
    <row r="17" spans="1:6" s="17" customFormat="1" ht="15" customHeight="1">
      <c r="A17" s="134"/>
      <c r="B17" s="213" t="s">
        <v>566</v>
      </c>
      <c r="C17" s="213"/>
      <c r="D17" s="213"/>
      <c r="E17" s="135"/>
      <c r="F17" s="135"/>
    </row>
  </sheetData>
  <mergeCells count="1">
    <mergeCell ref="B17:D17"/>
  </mergeCells>
  <hyperlinks>
    <hyperlink ref="B17:D17" r:id="rId1" display="4.  Further information on a material change to operations please refer to Small-scale Networks Bulletin no 7 - Materiality"/>
  </hyperlinks>
  <printOptions/>
  <pageMargins left="0.7" right="0.7" top="0.75" bottom="0.75" header="0.3" footer="0.3"/>
  <pageSetup fitToHeight="0" fitToWidth="1" horizontalDpi="600" verticalDpi="600" orientation="landscape" paperSize="9" scale="86"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8E19D-DF17-4B51-89A7-A8C45474D7E7}">
  <sheetPr>
    <tabColor theme="4" tint="-0.4999699890613556"/>
  </sheetPr>
  <dimension ref="A1:E89"/>
  <sheetViews>
    <sheetView showGridLines="0" workbookViewId="0" topLeftCell="A1">
      <selection activeCell="A2" sqref="A2:C89"/>
    </sheetView>
  </sheetViews>
  <sheetFormatPr defaultColWidth="9.28125" defaultRowHeight="15"/>
  <cols>
    <col min="1" max="1" width="63.7109375" style="0" customWidth="1"/>
    <col min="2" max="2" width="13.57421875" style="0" customWidth="1"/>
    <col min="3" max="3" width="12.57421875" style="0" customWidth="1"/>
    <col min="4" max="5" width="8.7109375" style="0" customWidth="1"/>
  </cols>
  <sheetData>
    <row r="1" spans="1:3" ht="15.75">
      <c r="A1" s="138" t="s">
        <v>409</v>
      </c>
      <c r="B1" s="139" t="s">
        <v>474</v>
      </c>
      <c r="C1" s="140" t="s">
        <v>543</v>
      </c>
    </row>
    <row r="2" spans="1:3" ht="15.75">
      <c r="A2" s="141" t="s">
        <v>410</v>
      </c>
      <c r="B2" s="142" t="s">
        <v>475</v>
      </c>
      <c r="C2" s="143" t="s">
        <v>544</v>
      </c>
    </row>
    <row r="3" spans="1:3" ht="15.75">
      <c r="A3" s="141" t="s">
        <v>411</v>
      </c>
      <c r="B3" s="142" t="s">
        <v>476</v>
      </c>
      <c r="C3" s="143" t="s">
        <v>544</v>
      </c>
    </row>
    <row r="4" spans="1:3" ht="15.75">
      <c r="A4" s="141" t="s">
        <v>412</v>
      </c>
      <c r="B4" s="142" t="s">
        <v>477</v>
      </c>
      <c r="C4" s="143" t="s">
        <v>544</v>
      </c>
    </row>
    <row r="5" spans="1:3" ht="15.75">
      <c r="A5" s="141" t="s">
        <v>413</v>
      </c>
      <c r="B5" s="142" t="s">
        <v>478</v>
      </c>
      <c r="C5" s="143" t="s">
        <v>544</v>
      </c>
    </row>
    <row r="6" spans="1:3" ht="15.75">
      <c r="A6" s="144" t="s">
        <v>555</v>
      </c>
      <c r="B6" s="145" t="s">
        <v>642</v>
      </c>
      <c r="C6" s="146" t="s">
        <v>643</v>
      </c>
    </row>
    <row r="7" spans="1:3" ht="15.75">
      <c r="A7" s="141" t="s">
        <v>414</v>
      </c>
      <c r="B7" s="142" t="s">
        <v>479</v>
      </c>
      <c r="C7" s="143" t="s">
        <v>544</v>
      </c>
    </row>
    <row r="8" spans="1:3" ht="15.75">
      <c r="A8" s="144" t="s">
        <v>559</v>
      </c>
      <c r="B8" s="147" t="s">
        <v>644</v>
      </c>
      <c r="C8" s="148" t="s">
        <v>406</v>
      </c>
    </row>
    <row r="9" spans="1:3" ht="15.75">
      <c r="A9" s="141" t="s">
        <v>553</v>
      </c>
      <c r="B9" s="142" t="s">
        <v>480</v>
      </c>
      <c r="C9" s="143" t="s">
        <v>544</v>
      </c>
    </row>
    <row r="10" spans="1:3" ht="15.75">
      <c r="A10" s="141" t="s">
        <v>415</v>
      </c>
      <c r="B10" s="142" t="s">
        <v>481</v>
      </c>
      <c r="C10" s="143" t="s">
        <v>544</v>
      </c>
    </row>
    <row r="11" spans="1:3" ht="15.75">
      <c r="A11" s="141" t="s">
        <v>416</v>
      </c>
      <c r="B11" s="142" t="s">
        <v>482</v>
      </c>
      <c r="C11" s="143" t="s">
        <v>544</v>
      </c>
    </row>
    <row r="12" spans="1:3" ht="15.75">
      <c r="A12" s="141" t="s">
        <v>417</v>
      </c>
      <c r="B12" s="142" t="s">
        <v>483</v>
      </c>
      <c r="C12" s="143" t="s">
        <v>544</v>
      </c>
    </row>
    <row r="13" spans="1:3" ht="15.75">
      <c r="A13" s="141" t="s">
        <v>418</v>
      </c>
      <c r="B13" s="142" t="s">
        <v>484</v>
      </c>
      <c r="C13" s="143" t="s">
        <v>544</v>
      </c>
    </row>
    <row r="14" spans="1:3" ht="15.75">
      <c r="A14" s="141" t="s">
        <v>419</v>
      </c>
      <c r="B14" s="142" t="s">
        <v>485</v>
      </c>
      <c r="C14" s="143" t="s">
        <v>544</v>
      </c>
    </row>
    <row r="15" spans="1:3" ht="15.75">
      <c r="A15" s="141" t="s">
        <v>420</v>
      </c>
      <c r="B15" s="142" t="s">
        <v>486</v>
      </c>
      <c r="C15" s="143" t="s">
        <v>544</v>
      </c>
    </row>
    <row r="16" spans="1:3" ht="15.75">
      <c r="A16" s="141" t="s">
        <v>421</v>
      </c>
      <c r="B16" s="142" t="s">
        <v>487</v>
      </c>
      <c r="C16" s="143" t="s">
        <v>544</v>
      </c>
    </row>
    <row r="17" spans="1:3" ht="15.75">
      <c r="A17" s="141" t="s">
        <v>422</v>
      </c>
      <c r="B17" s="142" t="s">
        <v>488</v>
      </c>
      <c r="C17" s="143" t="s">
        <v>544</v>
      </c>
    </row>
    <row r="18" spans="1:3" ht="15.75">
      <c r="A18" s="141" t="s">
        <v>423</v>
      </c>
      <c r="B18" s="142" t="s">
        <v>489</v>
      </c>
      <c r="C18" s="143" t="s">
        <v>544</v>
      </c>
    </row>
    <row r="19" spans="1:3" ht="15.75">
      <c r="A19" s="141" t="s">
        <v>424</v>
      </c>
      <c r="B19" s="142" t="s">
        <v>490</v>
      </c>
      <c r="C19" s="143" t="s">
        <v>544</v>
      </c>
    </row>
    <row r="20" spans="1:3" ht="15.75">
      <c r="A20" s="141" t="s">
        <v>425</v>
      </c>
      <c r="B20" s="142" t="s">
        <v>491</v>
      </c>
      <c r="C20" s="143" t="s">
        <v>544</v>
      </c>
    </row>
    <row r="21" spans="1:3" ht="15.75">
      <c r="A21" s="149" t="s">
        <v>645</v>
      </c>
      <c r="B21" s="147" t="s">
        <v>646</v>
      </c>
      <c r="C21" s="148" t="s">
        <v>406</v>
      </c>
    </row>
    <row r="22" spans="1:3" ht="15.75">
      <c r="A22" s="149" t="s">
        <v>666</v>
      </c>
      <c r="B22" s="147" t="s">
        <v>667</v>
      </c>
      <c r="C22" s="148" t="s">
        <v>406</v>
      </c>
    </row>
    <row r="23" spans="1:3" ht="15.75">
      <c r="A23" s="150" t="s">
        <v>560</v>
      </c>
      <c r="B23" s="147" t="s">
        <v>647</v>
      </c>
      <c r="C23" s="148" t="s">
        <v>406</v>
      </c>
    </row>
    <row r="24" spans="1:3" ht="15.75">
      <c r="A24" s="151" t="s">
        <v>556</v>
      </c>
      <c r="B24" s="145" t="s">
        <v>648</v>
      </c>
      <c r="C24" s="146" t="s">
        <v>643</v>
      </c>
    </row>
    <row r="25" spans="1:3" ht="15.75">
      <c r="A25" s="141" t="s">
        <v>668</v>
      </c>
      <c r="B25" s="142" t="s">
        <v>492</v>
      </c>
      <c r="C25" s="143" t="s">
        <v>544</v>
      </c>
    </row>
    <row r="26" spans="1:3" ht="15.75">
      <c r="A26" s="144" t="s">
        <v>545</v>
      </c>
      <c r="B26" s="147" t="s">
        <v>649</v>
      </c>
      <c r="C26" s="148" t="s">
        <v>406</v>
      </c>
    </row>
    <row r="27" spans="1:3" ht="15.75">
      <c r="A27" s="141" t="s">
        <v>426</v>
      </c>
      <c r="B27" s="142" t="s">
        <v>493</v>
      </c>
      <c r="C27" s="143" t="s">
        <v>544</v>
      </c>
    </row>
    <row r="28" spans="1:3" ht="15.75">
      <c r="A28" s="141" t="s">
        <v>427</v>
      </c>
      <c r="B28" s="142" t="s">
        <v>494</v>
      </c>
      <c r="C28" s="143" t="s">
        <v>544</v>
      </c>
    </row>
    <row r="29" spans="1:3" ht="15.75">
      <c r="A29" s="141" t="s">
        <v>428</v>
      </c>
      <c r="B29" s="142" t="s">
        <v>495</v>
      </c>
      <c r="C29" s="143" t="s">
        <v>544</v>
      </c>
    </row>
    <row r="30" spans="1:3" ht="15.75">
      <c r="A30" s="141" t="s">
        <v>429</v>
      </c>
      <c r="B30" s="142" t="s">
        <v>496</v>
      </c>
      <c r="C30" s="143" t="s">
        <v>544</v>
      </c>
    </row>
    <row r="31" spans="1:3" ht="15.75">
      <c r="A31" s="144" t="s">
        <v>562</v>
      </c>
      <c r="B31" s="147" t="s">
        <v>650</v>
      </c>
      <c r="C31" s="148" t="s">
        <v>406</v>
      </c>
    </row>
    <row r="32" spans="1:3" ht="15.75">
      <c r="A32" s="141" t="s">
        <v>552</v>
      </c>
      <c r="B32" s="142" t="s">
        <v>497</v>
      </c>
      <c r="C32" s="143" t="s">
        <v>544</v>
      </c>
    </row>
    <row r="33" spans="1:3" ht="15.75">
      <c r="A33" s="141" t="s">
        <v>430</v>
      </c>
      <c r="B33" s="142" t="s">
        <v>498</v>
      </c>
      <c r="C33" s="143" t="s">
        <v>544</v>
      </c>
    </row>
    <row r="34" spans="1:3" ht="15.75">
      <c r="A34" s="141" t="s">
        <v>431</v>
      </c>
      <c r="B34" s="142" t="s">
        <v>499</v>
      </c>
      <c r="C34" s="143" t="s">
        <v>544</v>
      </c>
    </row>
    <row r="35" spans="1:3" ht="15.75">
      <c r="A35" s="141" t="s">
        <v>432</v>
      </c>
      <c r="B35" s="142" t="s">
        <v>500</v>
      </c>
      <c r="C35" s="143" t="s">
        <v>544</v>
      </c>
    </row>
    <row r="36" spans="1:3" ht="15.75">
      <c r="A36" s="141" t="s">
        <v>433</v>
      </c>
      <c r="B36" s="142" t="s">
        <v>501</v>
      </c>
      <c r="C36" s="143" t="s">
        <v>544</v>
      </c>
    </row>
    <row r="37" spans="1:3" ht="15.75">
      <c r="A37" s="141" t="s">
        <v>434</v>
      </c>
      <c r="B37" s="142" t="s">
        <v>502</v>
      </c>
      <c r="C37" s="143" t="s">
        <v>544</v>
      </c>
    </row>
    <row r="38" spans="1:3" ht="15.75">
      <c r="A38" s="141" t="s">
        <v>435</v>
      </c>
      <c r="B38" s="142" t="s">
        <v>503</v>
      </c>
      <c r="C38" s="143" t="s">
        <v>544</v>
      </c>
    </row>
    <row r="39" spans="1:3" ht="15.75">
      <c r="A39" s="141" t="s">
        <v>436</v>
      </c>
      <c r="B39" s="142" t="s">
        <v>504</v>
      </c>
      <c r="C39" s="143" t="s">
        <v>544</v>
      </c>
    </row>
    <row r="40" spans="1:3" ht="15.75">
      <c r="A40" s="141" t="s">
        <v>437</v>
      </c>
      <c r="B40" s="142" t="s">
        <v>505</v>
      </c>
      <c r="C40" s="143" t="s">
        <v>544</v>
      </c>
    </row>
    <row r="41" spans="1:3" ht="15.75">
      <c r="A41" s="141" t="s">
        <v>438</v>
      </c>
      <c r="B41" s="152" t="s">
        <v>506</v>
      </c>
      <c r="C41" s="143" t="s">
        <v>544</v>
      </c>
    </row>
    <row r="42" spans="1:3" ht="15.75">
      <c r="A42" s="141" t="s">
        <v>439</v>
      </c>
      <c r="B42" s="142" t="s">
        <v>507</v>
      </c>
      <c r="C42" s="143" t="s">
        <v>544</v>
      </c>
    </row>
    <row r="43" spans="1:3" ht="15.75">
      <c r="A43" s="141" t="s">
        <v>440</v>
      </c>
      <c r="B43" s="142" t="s">
        <v>508</v>
      </c>
      <c r="C43" s="143" t="s">
        <v>544</v>
      </c>
    </row>
    <row r="44" spans="1:3" ht="15.75">
      <c r="A44" s="141" t="s">
        <v>441</v>
      </c>
      <c r="B44" s="142" t="s">
        <v>509</v>
      </c>
      <c r="C44" s="143" t="s">
        <v>544</v>
      </c>
    </row>
    <row r="45" spans="1:3" ht="15.75">
      <c r="A45" s="141" t="s">
        <v>442</v>
      </c>
      <c r="B45" s="142" t="s">
        <v>510</v>
      </c>
      <c r="C45" s="143" t="s">
        <v>544</v>
      </c>
    </row>
    <row r="46" spans="1:3" ht="15.75">
      <c r="A46" s="141" t="s">
        <v>443</v>
      </c>
      <c r="B46" s="142" t="s">
        <v>511</v>
      </c>
      <c r="C46" s="143" t="s">
        <v>544</v>
      </c>
    </row>
    <row r="47" spans="1:3" ht="15.75">
      <c r="A47" s="144" t="s">
        <v>651</v>
      </c>
      <c r="B47" s="153" t="s">
        <v>652</v>
      </c>
      <c r="C47" s="146" t="s">
        <v>643</v>
      </c>
    </row>
    <row r="48" spans="1:3" ht="15.75">
      <c r="A48" s="144" t="s">
        <v>662</v>
      </c>
      <c r="B48" s="153" t="s">
        <v>663</v>
      </c>
      <c r="C48" s="146" t="s">
        <v>643</v>
      </c>
    </row>
    <row r="49" spans="1:3" ht="15.75">
      <c r="A49" s="150" t="s">
        <v>557</v>
      </c>
      <c r="B49" s="147" t="s">
        <v>653</v>
      </c>
      <c r="C49" s="148" t="s">
        <v>406</v>
      </c>
    </row>
    <row r="50" spans="1:3" ht="15.75">
      <c r="A50" s="144" t="s">
        <v>546</v>
      </c>
      <c r="B50" s="145" t="s">
        <v>654</v>
      </c>
      <c r="C50" s="146" t="s">
        <v>643</v>
      </c>
    </row>
    <row r="51" spans="1:3" ht="15.75">
      <c r="A51" s="141" t="s">
        <v>444</v>
      </c>
      <c r="B51" s="142" t="s">
        <v>512</v>
      </c>
      <c r="C51" s="143" t="s">
        <v>544</v>
      </c>
    </row>
    <row r="52" spans="1:3" ht="15.75">
      <c r="A52" s="141" t="s">
        <v>445</v>
      </c>
      <c r="B52" s="142" t="s">
        <v>513</v>
      </c>
      <c r="C52" s="143" t="s">
        <v>544</v>
      </c>
    </row>
    <row r="53" spans="1:3" ht="15.75">
      <c r="A53" s="141" t="s">
        <v>548</v>
      </c>
      <c r="B53" s="142" t="s">
        <v>551</v>
      </c>
      <c r="C53" s="143" t="s">
        <v>544</v>
      </c>
    </row>
    <row r="54" spans="1:3" ht="15.75">
      <c r="A54" s="144" t="s">
        <v>547</v>
      </c>
      <c r="B54" s="147" t="s">
        <v>655</v>
      </c>
      <c r="C54" s="148" t="s">
        <v>406</v>
      </c>
    </row>
    <row r="55" spans="1:3" ht="15.75">
      <c r="A55" s="141" t="s">
        <v>446</v>
      </c>
      <c r="B55" s="142" t="s">
        <v>514</v>
      </c>
      <c r="C55" s="143" t="s">
        <v>544</v>
      </c>
    </row>
    <row r="56" spans="1:3" ht="15.75">
      <c r="A56" s="141" t="s">
        <v>447</v>
      </c>
      <c r="B56" s="142" t="s">
        <v>515</v>
      </c>
      <c r="C56" s="143" t="s">
        <v>544</v>
      </c>
    </row>
    <row r="57" spans="1:3" ht="15.75">
      <c r="A57" s="141" t="s">
        <v>448</v>
      </c>
      <c r="B57" s="142" t="s">
        <v>516</v>
      </c>
      <c r="C57" s="143" t="s">
        <v>544</v>
      </c>
    </row>
    <row r="58" spans="1:3" ht="15.75">
      <c r="A58" s="141" t="s">
        <v>449</v>
      </c>
      <c r="B58" s="142" t="s">
        <v>517</v>
      </c>
      <c r="C58" s="143" t="s">
        <v>544</v>
      </c>
    </row>
    <row r="59" spans="1:3" ht="15.75">
      <c r="A59" s="141" t="s">
        <v>450</v>
      </c>
      <c r="B59" s="142" t="s">
        <v>518</v>
      </c>
      <c r="C59" s="143" t="s">
        <v>544</v>
      </c>
    </row>
    <row r="60" spans="1:3" ht="15.75">
      <c r="A60" s="141" t="s">
        <v>451</v>
      </c>
      <c r="B60" s="142" t="s">
        <v>519</v>
      </c>
      <c r="C60" s="143" t="s">
        <v>544</v>
      </c>
    </row>
    <row r="61" spans="1:3" ht="15.75">
      <c r="A61" s="141" t="s">
        <v>452</v>
      </c>
      <c r="B61" s="142" t="s">
        <v>520</v>
      </c>
      <c r="C61" s="143" t="s">
        <v>544</v>
      </c>
    </row>
    <row r="62" spans="1:3" ht="15.75">
      <c r="A62" s="144" t="s">
        <v>561</v>
      </c>
      <c r="B62" s="147" t="s">
        <v>656</v>
      </c>
      <c r="C62" s="148" t="s">
        <v>406</v>
      </c>
    </row>
    <row r="63" spans="1:3" ht="15.75">
      <c r="A63" s="141" t="s">
        <v>554</v>
      </c>
      <c r="B63" s="142" t="s">
        <v>521</v>
      </c>
      <c r="C63" s="143" t="s">
        <v>544</v>
      </c>
    </row>
    <row r="64" spans="1:3" ht="15.75">
      <c r="A64" s="141" t="s">
        <v>453</v>
      </c>
      <c r="B64" s="142" t="s">
        <v>522</v>
      </c>
      <c r="C64" s="143" t="s">
        <v>544</v>
      </c>
    </row>
    <row r="65" spans="1:3" ht="15.75">
      <c r="A65" s="141" t="s">
        <v>454</v>
      </c>
      <c r="B65" s="142" t="s">
        <v>523</v>
      </c>
      <c r="C65" s="143" t="s">
        <v>544</v>
      </c>
    </row>
    <row r="66" spans="1:3" ht="15.75">
      <c r="A66" s="141" t="s">
        <v>549</v>
      </c>
      <c r="B66" s="142" t="s">
        <v>550</v>
      </c>
      <c r="C66" s="143" t="s">
        <v>544</v>
      </c>
    </row>
    <row r="67" spans="1:3" ht="15.75">
      <c r="A67" s="150" t="s">
        <v>558</v>
      </c>
      <c r="B67" s="147" t="s">
        <v>657</v>
      </c>
      <c r="C67" s="148" t="s">
        <v>406</v>
      </c>
    </row>
    <row r="68" spans="1:3" ht="15.75">
      <c r="A68" s="154" t="s">
        <v>658</v>
      </c>
      <c r="B68" s="155" t="s">
        <v>659</v>
      </c>
      <c r="C68" s="156" t="s">
        <v>643</v>
      </c>
    </row>
    <row r="69" spans="1:3" ht="15.75">
      <c r="A69" s="157" t="s">
        <v>664</v>
      </c>
      <c r="B69" s="153" t="s">
        <v>665</v>
      </c>
      <c r="C69" s="156" t="s">
        <v>643</v>
      </c>
    </row>
    <row r="70" spans="1:3" ht="15.75">
      <c r="A70" s="141" t="s">
        <v>660</v>
      </c>
      <c r="B70" s="147" t="s">
        <v>661</v>
      </c>
      <c r="C70" s="148" t="s">
        <v>406</v>
      </c>
    </row>
    <row r="71" spans="1:3" ht="15.75">
      <c r="A71" s="141" t="s">
        <v>455</v>
      </c>
      <c r="B71" s="142" t="s">
        <v>524</v>
      </c>
      <c r="C71" s="143" t="s">
        <v>544</v>
      </c>
    </row>
    <row r="72" spans="1:3" ht="15.75">
      <c r="A72" s="141" t="s">
        <v>456</v>
      </c>
      <c r="B72" s="142" t="s">
        <v>525</v>
      </c>
      <c r="C72" s="143" t="s">
        <v>544</v>
      </c>
    </row>
    <row r="73" spans="1:3" ht="15.75">
      <c r="A73" s="141" t="s">
        <v>457</v>
      </c>
      <c r="B73" s="142" t="s">
        <v>526</v>
      </c>
      <c r="C73" s="143" t="s">
        <v>544</v>
      </c>
    </row>
    <row r="74" spans="1:3" ht="15.75">
      <c r="A74" s="141" t="s">
        <v>458</v>
      </c>
      <c r="B74" s="142" t="s">
        <v>527</v>
      </c>
      <c r="C74" s="143" t="s">
        <v>544</v>
      </c>
    </row>
    <row r="75" spans="1:3" ht="15.75">
      <c r="A75" s="141" t="s">
        <v>459</v>
      </c>
      <c r="B75" s="142" t="s">
        <v>528</v>
      </c>
      <c r="C75" s="143" t="s">
        <v>544</v>
      </c>
    </row>
    <row r="76" spans="1:3" ht="15.75">
      <c r="A76" s="141" t="s">
        <v>460</v>
      </c>
      <c r="B76" s="142" t="s">
        <v>529</v>
      </c>
      <c r="C76" s="143" t="s">
        <v>544</v>
      </c>
    </row>
    <row r="77" spans="1:3" ht="15.75">
      <c r="A77" s="141" t="s">
        <v>461</v>
      </c>
      <c r="B77" s="142" t="s">
        <v>530</v>
      </c>
      <c r="C77" s="143" t="s">
        <v>544</v>
      </c>
    </row>
    <row r="78" spans="1:3" ht="15.75">
      <c r="A78" s="141" t="s">
        <v>462</v>
      </c>
      <c r="B78" s="142" t="s">
        <v>531</v>
      </c>
      <c r="C78" s="143" t="s">
        <v>544</v>
      </c>
    </row>
    <row r="79" spans="1:3" ht="15.75">
      <c r="A79" s="141" t="s">
        <v>463</v>
      </c>
      <c r="B79" s="142" t="s">
        <v>532</v>
      </c>
      <c r="C79" s="143" t="s">
        <v>544</v>
      </c>
    </row>
    <row r="80" spans="1:3" ht="15.75">
      <c r="A80" s="141" t="s">
        <v>464</v>
      </c>
      <c r="B80" s="142" t="s">
        <v>533</v>
      </c>
      <c r="C80" s="143" t="s">
        <v>544</v>
      </c>
    </row>
    <row r="81" spans="1:3" ht="15.75">
      <c r="A81" s="141" t="s">
        <v>465</v>
      </c>
      <c r="B81" s="142" t="s">
        <v>534</v>
      </c>
      <c r="C81" s="143" t="s">
        <v>544</v>
      </c>
    </row>
    <row r="82" spans="1:3" ht="15.75">
      <c r="A82" s="141" t="s">
        <v>466</v>
      </c>
      <c r="B82" s="142" t="s">
        <v>535</v>
      </c>
      <c r="C82" s="143" t="s">
        <v>544</v>
      </c>
    </row>
    <row r="83" spans="1:5" s="132" customFormat="1" ht="15.75">
      <c r="A83" s="141" t="s">
        <v>467</v>
      </c>
      <c r="B83" s="142" t="s">
        <v>536</v>
      </c>
      <c r="C83" s="143" t="s">
        <v>544</v>
      </c>
      <c r="D83"/>
      <c r="E83"/>
    </row>
    <row r="84" spans="1:3" ht="15.75">
      <c r="A84" s="141" t="s">
        <v>468</v>
      </c>
      <c r="B84" s="142" t="s">
        <v>537</v>
      </c>
      <c r="C84" s="143" t="s">
        <v>544</v>
      </c>
    </row>
    <row r="85" spans="1:3" ht="15.75">
      <c r="A85" s="141" t="s">
        <v>469</v>
      </c>
      <c r="B85" s="142" t="s">
        <v>538</v>
      </c>
      <c r="C85" s="143" t="s">
        <v>544</v>
      </c>
    </row>
    <row r="86" spans="1:3" ht="15.75">
      <c r="A86" s="141" t="s">
        <v>470</v>
      </c>
      <c r="B86" s="142" t="s">
        <v>539</v>
      </c>
      <c r="C86" s="143" t="s">
        <v>544</v>
      </c>
    </row>
    <row r="87" spans="1:3" ht="15.75">
      <c r="A87" s="141" t="s">
        <v>471</v>
      </c>
      <c r="B87" s="142" t="s">
        <v>540</v>
      </c>
      <c r="C87" s="143" t="s">
        <v>544</v>
      </c>
    </row>
    <row r="88" spans="1:3" ht="15.75">
      <c r="A88" s="141" t="s">
        <v>472</v>
      </c>
      <c r="B88" s="142" t="s">
        <v>541</v>
      </c>
      <c r="C88" s="143" t="s">
        <v>544</v>
      </c>
    </row>
    <row r="89" spans="1:3" ht="15.75">
      <c r="A89" s="193" t="s">
        <v>473</v>
      </c>
      <c r="B89" s="194" t="s">
        <v>542</v>
      </c>
      <c r="C89" s="195" t="s">
        <v>544</v>
      </c>
    </row>
  </sheetData>
  <sheetProtection algorithmName="SHA-512" hashValue="6Jvh8JVquOm5/Boe2o5iHim/GKzDJ1V7RqbspXMM43xv/sWfhoSr7ME+AdnF2BgeGxIjbKeiEkQe9pPJaz2ZDQ==" saltValue="4mROpDeTqh7Ry2bL7N83sQ==" spinCount="100000" sheet="1" objects="1" scenarios="1"/>
  <printOptions/>
  <pageMargins left="0.7" right="0.7" top="0.75" bottom="0.75" header="0.3" footer="0.3"/>
  <pageSetup horizontalDpi="600" verticalDpi="600" orientation="portrait" paperSize="9" r:id="rId2"/>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7DB75-6966-4C8A-BBFB-C594DB625992}">
  <sheetPr>
    <tabColor rgb="FFC0DCE7"/>
    <pageSetUpPr fitToPage="1"/>
  </sheetPr>
  <dimension ref="A1:R67"/>
  <sheetViews>
    <sheetView showGridLines="0" workbookViewId="0" topLeftCell="A1">
      <pane xSplit="2" ySplit="3" topLeftCell="C4" activePane="bottomRight" state="frozen"/>
      <selection pane="topRight" activeCell="C1" sqref="C1"/>
      <selection pane="bottomLeft" activeCell="A3" sqref="A3"/>
      <selection pane="bottomRight" activeCell="G64" sqref="G64"/>
    </sheetView>
  </sheetViews>
  <sheetFormatPr defaultColWidth="9.28125" defaultRowHeight="15"/>
  <cols>
    <col min="1" max="1" width="15.28125" style="57" customWidth="1"/>
    <col min="2" max="2" width="48.421875" style="57" customWidth="1"/>
    <col min="3" max="3" width="25.28125" style="119" customWidth="1"/>
    <col min="4" max="11" width="17.00390625" style="119" customWidth="1"/>
    <col min="12" max="12" width="20.7109375" style="119" customWidth="1"/>
    <col min="13" max="16384" width="9.28125" style="57" customWidth="1"/>
  </cols>
  <sheetData>
    <row r="1" spans="1:3" ht="15">
      <c r="A1" s="81" t="str">
        <f>+'Proforma AR1'!B2</f>
        <v>PROFORMA AR1 – Office holders</v>
      </c>
      <c r="C1" s="118">
        <f>'Proforma AR1'!E3</f>
        <v>45078</v>
      </c>
    </row>
    <row r="2" spans="1:12" ht="15">
      <c r="A2" s="55" t="s">
        <v>8</v>
      </c>
      <c r="C2" s="118">
        <v>44713</v>
      </c>
      <c r="D2" s="118">
        <v>45078</v>
      </c>
      <c r="E2" s="118">
        <v>45444</v>
      </c>
      <c r="F2" s="118">
        <v>45809</v>
      </c>
      <c r="G2" s="118">
        <v>46174</v>
      </c>
      <c r="H2" s="118">
        <v>46539</v>
      </c>
      <c r="I2" s="118">
        <v>46905</v>
      </c>
      <c r="J2" s="118">
        <v>47270</v>
      </c>
      <c r="K2" s="118">
        <v>47635</v>
      </c>
      <c r="L2" s="118">
        <v>48000</v>
      </c>
    </row>
    <row r="3" spans="1:12" ht="15">
      <c r="A3" s="82" t="s">
        <v>0</v>
      </c>
      <c r="B3" s="82" t="s">
        <v>129</v>
      </c>
      <c r="C3" s="120">
        <v>2022</v>
      </c>
      <c r="D3" s="120" t="s">
        <v>10</v>
      </c>
      <c r="E3" s="120" t="s">
        <v>11</v>
      </c>
      <c r="F3" s="120" t="s">
        <v>12</v>
      </c>
      <c r="G3" s="120" t="s">
        <v>13</v>
      </c>
      <c r="H3" s="120" t="s">
        <v>14</v>
      </c>
      <c r="I3" s="120" t="s">
        <v>15</v>
      </c>
      <c r="J3" s="120" t="s">
        <v>16</v>
      </c>
      <c r="K3" s="120" t="s">
        <v>17</v>
      </c>
      <c r="L3" s="120" t="s">
        <v>18</v>
      </c>
    </row>
    <row r="4" spans="1:18" ht="15">
      <c r="A4" s="60" t="s">
        <v>69</v>
      </c>
      <c r="B4" s="61" t="s">
        <v>20</v>
      </c>
      <c r="C4" s="121" t="str">
        <f>IF($C$1=$C$2,VLOOKUP($A4,'Proforma AR1'!$A$6:$E$21,2,FALSE),"")</f>
        <v/>
      </c>
      <c r="D4" s="121">
        <f>IF($C$1=$D$2,VLOOKUP($A4,'Proforma AR1'!$A$6:$E$21,2,FALSE),"")</f>
        <v>0</v>
      </c>
      <c r="E4" s="121" t="str">
        <f>IF($C$1=$E$2,VLOOKUP($A4,'Proforma AR1'!$A$6:$E$21,2,FALSE),"")</f>
        <v/>
      </c>
      <c r="F4" s="121" t="str">
        <f>IF($C$1=$F$2,VLOOKUP($A4,'Proforma AR1'!$A$6:$E$21,2,FALSE),"")</f>
        <v/>
      </c>
      <c r="G4" s="121" t="str">
        <f>IF($C$1=$G$2,VLOOKUP($A4,'Proforma AR1'!$A$6:$E$21,2,FALSE),"")</f>
        <v/>
      </c>
      <c r="H4" s="121" t="str">
        <f>IF($C$1=$H$2,VLOOKUP($A4,'Proforma AR1'!$A$6:$E$21,2,FALSE),"")</f>
        <v/>
      </c>
      <c r="I4" s="121" t="str">
        <f>IF($C$1=$I$2,VLOOKUP($A4,'Proforma AR1'!$A$6:$E$21,2,FALSE),"")</f>
        <v/>
      </c>
      <c r="J4" s="121" t="str">
        <f>IF($C$1=$J$2,VLOOKUP($A4,'Proforma AR1'!$A$6:$E$21,2,FALSE),"")</f>
        <v/>
      </c>
      <c r="K4" s="121" t="str">
        <f>IF($C$1=$K$2,VLOOKUP($A4,'Proforma AR1'!$A$6:$E$21,2,FALSE),"")</f>
        <v/>
      </c>
      <c r="L4" s="121" t="str">
        <f>IF($C$1=$L$2,VLOOKUP($A4,'Proforma AR1'!$A$6:$E$21,2,FALSE),"")</f>
        <v/>
      </c>
      <c r="N4" s="62" t="s">
        <v>338</v>
      </c>
      <c r="O4" s="62"/>
      <c r="P4" s="62"/>
      <c r="Q4" s="62"/>
      <c r="R4" s="62"/>
    </row>
    <row r="5" spans="1:18" ht="15">
      <c r="A5" s="63" t="s">
        <v>70</v>
      </c>
      <c r="B5" s="64" t="s">
        <v>20</v>
      </c>
      <c r="C5" s="121" t="str">
        <f>IF($C$1=$C$2,VLOOKUP($A5,'Proforma AR1'!$A$6:$E$21,2,FALSE),"")</f>
        <v/>
      </c>
      <c r="D5" s="121">
        <f>IF($C$1=$D$2,VLOOKUP($A5,'Proforma AR1'!$A$6:$E$21,2,FALSE),"")</f>
        <v>0</v>
      </c>
      <c r="E5" s="121" t="str">
        <f>IF($C$1=$E$2,VLOOKUP($A5,'Proforma AR1'!$A$6:$E$21,2,FALSE),"")</f>
        <v/>
      </c>
      <c r="F5" s="121" t="str">
        <f>IF($C$1=$F$2,VLOOKUP($A5,'Proforma AR1'!$A$6:$E$21,2,FALSE),"")</f>
        <v/>
      </c>
      <c r="G5" s="121" t="str">
        <f>IF($C$1=$G$2,VLOOKUP($A5,'Proforma AR1'!$A$6:$E$21,2,FALSE),"")</f>
        <v/>
      </c>
      <c r="H5" s="121" t="str">
        <f>IF($C$1=$H$2,VLOOKUP($A5,'Proforma AR1'!$A$6:$E$21,2,FALSE),"")</f>
        <v/>
      </c>
      <c r="I5" s="121" t="str">
        <f>IF($C$1=$I$2,VLOOKUP($A5,'Proforma AR1'!$A$6:$E$21,2,FALSE),"")</f>
        <v/>
      </c>
      <c r="J5" s="121" t="str">
        <f>IF($C$1=$J$2,VLOOKUP($A5,'Proforma AR1'!$A$6:$E$21,2,FALSE),"")</f>
        <v/>
      </c>
      <c r="K5" s="121" t="str">
        <f>IF($C$1=$K$2,VLOOKUP($A5,'Proforma AR1'!$A$6:$E$21,2,FALSE),"")</f>
        <v/>
      </c>
      <c r="L5" s="121" t="str">
        <f>IF($C$1=$L$2,VLOOKUP($A5,'Proforma AR1'!$A$6:$E$21,2,FALSE),"")</f>
        <v/>
      </c>
      <c r="O5" s="62"/>
      <c r="P5" s="62"/>
      <c r="Q5" s="62"/>
      <c r="R5" s="62"/>
    </row>
    <row r="6" spans="1:18" ht="15">
      <c r="A6" s="63" t="s">
        <v>71</v>
      </c>
      <c r="B6" s="64" t="s">
        <v>20</v>
      </c>
      <c r="C6" s="121" t="str">
        <f>IF($C$1=$C$2,VLOOKUP($A6,'Proforma AR1'!$A$6:$E$21,2,FALSE),"")</f>
        <v/>
      </c>
      <c r="D6" s="121">
        <f>IF($C$1=$D$2,VLOOKUP($A6,'Proforma AR1'!$A$6:$E$21,2,FALSE),"")</f>
        <v>0</v>
      </c>
      <c r="E6" s="121" t="str">
        <f>IF($C$1=$E$2,VLOOKUP($A6,'Proforma AR1'!$A$6:$E$21,2,FALSE),"")</f>
        <v/>
      </c>
      <c r="F6" s="121" t="str">
        <f>IF($C$1=$F$2,VLOOKUP($A6,'Proforma AR1'!$A$6:$E$21,2,FALSE),"")</f>
        <v/>
      </c>
      <c r="G6" s="121" t="str">
        <f>IF($C$1=$G$2,VLOOKUP($A6,'Proforma AR1'!$A$6:$E$21,2,FALSE),"")</f>
        <v/>
      </c>
      <c r="H6" s="121" t="str">
        <f>IF($C$1=$H$2,VLOOKUP($A6,'Proforma AR1'!$A$6:$E$21,2,FALSE),"")</f>
        <v/>
      </c>
      <c r="I6" s="121" t="str">
        <f>IF($C$1=$I$2,VLOOKUP($A6,'Proforma AR1'!$A$6:$E$21,2,FALSE),"")</f>
        <v/>
      </c>
      <c r="J6" s="121" t="str">
        <f>IF($C$1=$J$2,VLOOKUP($A6,'Proforma AR1'!$A$6:$E$21,2,FALSE),"")</f>
        <v/>
      </c>
      <c r="K6" s="121" t="str">
        <f>IF($C$1=$K$2,VLOOKUP($A6,'Proforma AR1'!$A$6:$E$21,2,FALSE),"")</f>
        <v/>
      </c>
      <c r="L6" s="121" t="str">
        <f>IF($C$1=$L$2,VLOOKUP($A6,'Proforma AR1'!$A$6:$E$21,2,FALSE),"")</f>
        <v/>
      </c>
      <c r="O6" s="62"/>
      <c r="P6" s="62"/>
      <c r="Q6" s="62"/>
      <c r="R6" s="62"/>
    </row>
    <row r="7" spans="1:18" ht="15">
      <c r="A7" s="63" t="s">
        <v>72</v>
      </c>
      <c r="B7" s="64" t="s">
        <v>20</v>
      </c>
      <c r="C7" s="121" t="str">
        <f>IF($C$1=$C$2,VLOOKUP($A7,'Proforma AR1'!$A$6:$E$21,2,FALSE),"")</f>
        <v/>
      </c>
      <c r="D7" s="121">
        <f>IF($C$1=$D$2,VLOOKUP($A7,'Proforma AR1'!$A$6:$E$21,2,FALSE),"")</f>
        <v>0</v>
      </c>
      <c r="E7" s="121" t="str">
        <f>IF($C$1=$E$2,VLOOKUP($A7,'Proforma AR1'!$A$6:$E$21,2,FALSE),"")</f>
        <v/>
      </c>
      <c r="F7" s="121" t="str">
        <f>IF($C$1=$F$2,VLOOKUP($A7,'Proforma AR1'!$A$6:$E$21,2,FALSE),"")</f>
        <v/>
      </c>
      <c r="G7" s="121" t="str">
        <f>IF($C$1=$G$2,VLOOKUP($A7,'Proforma AR1'!$A$6:$E$21,2,FALSE),"")</f>
        <v/>
      </c>
      <c r="H7" s="121" t="str">
        <f>IF($C$1=$H$2,VLOOKUP($A7,'Proforma AR1'!$A$6:$E$21,2,FALSE),"")</f>
        <v/>
      </c>
      <c r="I7" s="121" t="str">
        <f>IF($C$1=$I$2,VLOOKUP($A7,'Proforma AR1'!$A$6:$E$21,2,FALSE),"")</f>
        <v/>
      </c>
      <c r="J7" s="121" t="str">
        <f>IF($C$1=$J$2,VLOOKUP($A7,'Proforma AR1'!$A$6:$E$21,2,FALSE),"")</f>
        <v/>
      </c>
      <c r="K7" s="121" t="str">
        <f>IF($C$1=$K$2,VLOOKUP($A7,'Proforma AR1'!$A$6:$E$21,2,FALSE),"")</f>
        <v/>
      </c>
      <c r="L7" s="121" t="str">
        <f>IF($C$1=$L$2,VLOOKUP($A7,'Proforma AR1'!$A$6:$E$21,2,FALSE),"")</f>
        <v/>
      </c>
      <c r="O7" s="62"/>
      <c r="P7" s="62"/>
      <c r="Q7" s="62"/>
      <c r="R7" s="62"/>
    </row>
    <row r="8" spans="1:18" ht="15">
      <c r="A8" s="63" t="s">
        <v>73</v>
      </c>
      <c r="B8" s="64" t="s">
        <v>20</v>
      </c>
      <c r="C8" s="121" t="str">
        <f>IF($C$1=$C$2,VLOOKUP($A8,'Proforma AR1'!$A$6:$E$21,2,FALSE),"")</f>
        <v/>
      </c>
      <c r="D8" s="121">
        <f>IF($C$1=$D$2,VLOOKUP($A8,'Proforma AR1'!$A$6:$E$21,2,FALSE),"")</f>
        <v>0</v>
      </c>
      <c r="E8" s="121" t="str">
        <f>IF($C$1=$E$2,VLOOKUP($A8,'Proforma AR1'!$A$6:$E$21,2,FALSE),"")</f>
        <v/>
      </c>
      <c r="F8" s="121" t="str">
        <f>IF($C$1=$F$2,VLOOKUP($A8,'Proforma AR1'!$A$6:$E$21,2,FALSE),"")</f>
        <v/>
      </c>
      <c r="G8" s="121" t="str">
        <f>IF($C$1=$G$2,VLOOKUP($A8,'Proforma AR1'!$A$6:$E$21,2,FALSE),"")</f>
        <v/>
      </c>
      <c r="H8" s="121" t="str">
        <f>IF($C$1=$H$2,VLOOKUP($A8,'Proforma AR1'!$A$6:$E$21,2,FALSE),"")</f>
        <v/>
      </c>
      <c r="I8" s="121" t="str">
        <f>IF($C$1=$I$2,VLOOKUP($A8,'Proforma AR1'!$A$6:$E$21,2,FALSE),"")</f>
        <v/>
      </c>
      <c r="J8" s="121" t="str">
        <f>IF($C$1=$J$2,VLOOKUP($A8,'Proforma AR1'!$A$6:$E$21,2,FALSE),"")</f>
        <v/>
      </c>
      <c r="K8" s="121" t="str">
        <f>IF($C$1=$K$2,VLOOKUP($A8,'Proforma AR1'!$A$6:$E$21,2,FALSE),"")</f>
        <v/>
      </c>
      <c r="L8" s="121" t="str">
        <f>IF($C$1=$L$2,VLOOKUP($A8,'Proforma AR1'!$A$6:$E$21,2,FALSE),"")</f>
        <v/>
      </c>
      <c r="O8" s="62"/>
      <c r="P8" s="62"/>
      <c r="Q8" s="62"/>
      <c r="R8" s="62"/>
    </row>
    <row r="9" spans="1:18" ht="15">
      <c r="A9" s="63" t="s">
        <v>74</v>
      </c>
      <c r="B9" s="64" t="s">
        <v>20</v>
      </c>
      <c r="C9" s="121" t="str">
        <f>IF($C$1=$C$2,VLOOKUP($A9,'Proforma AR1'!$A$6:$E$21,2,FALSE),"")</f>
        <v/>
      </c>
      <c r="D9" s="121">
        <f>IF($C$1=$D$2,VLOOKUP($A9,'Proforma AR1'!$A$6:$E$21,2,FALSE),"")</f>
        <v>0</v>
      </c>
      <c r="E9" s="121" t="str">
        <f>IF($C$1=$E$2,VLOOKUP($A9,'Proforma AR1'!$A$6:$E$21,2,FALSE),"")</f>
        <v/>
      </c>
      <c r="F9" s="121" t="str">
        <f>IF($C$1=$F$2,VLOOKUP($A9,'Proforma AR1'!$A$6:$E$21,2,FALSE),"")</f>
        <v/>
      </c>
      <c r="G9" s="121" t="str">
        <f>IF($C$1=$G$2,VLOOKUP($A9,'Proforma AR1'!$A$6:$E$21,2,FALSE),"")</f>
        <v/>
      </c>
      <c r="H9" s="121" t="str">
        <f>IF($C$1=$H$2,VLOOKUP($A9,'Proforma AR1'!$A$6:$E$21,2,FALSE),"")</f>
        <v/>
      </c>
      <c r="I9" s="121" t="str">
        <f>IF($C$1=$I$2,VLOOKUP($A9,'Proforma AR1'!$A$6:$E$21,2,FALSE),"")</f>
        <v/>
      </c>
      <c r="J9" s="121" t="str">
        <f>IF($C$1=$J$2,VLOOKUP($A9,'Proforma AR1'!$A$6:$E$21,2,FALSE),"")</f>
        <v/>
      </c>
      <c r="K9" s="121" t="str">
        <f>IF($C$1=$K$2,VLOOKUP($A9,'Proforma AR1'!$A$6:$E$21,2,FALSE),"")</f>
        <v/>
      </c>
      <c r="L9" s="121" t="str">
        <f>IF($C$1=$L$2,VLOOKUP($A9,'Proforma AR1'!$A$6:$E$21,2,FALSE),"")</f>
        <v/>
      </c>
      <c r="O9" s="62"/>
      <c r="P9" s="62"/>
      <c r="Q9" s="62"/>
      <c r="R9" s="62"/>
    </row>
    <row r="10" spans="1:18" ht="15">
      <c r="A10" s="63" t="s">
        <v>75</v>
      </c>
      <c r="B10" s="64" t="s">
        <v>20</v>
      </c>
      <c r="C10" s="121" t="str">
        <f>IF($C$1=$C$2,VLOOKUP($A10,'Proforma AR1'!$A$6:$E$21,2,FALSE),"")</f>
        <v/>
      </c>
      <c r="D10" s="121">
        <f>IF($C$1=$D$2,VLOOKUP($A10,'Proforma AR1'!$A$6:$E$21,2,FALSE),"")</f>
        <v>0</v>
      </c>
      <c r="E10" s="121" t="str">
        <f>IF($C$1=$E$2,VLOOKUP($A10,'Proforma AR1'!$A$6:$E$21,2,FALSE),"")</f>
        <v/>
      </c>
      <c r="F10" s="121" t="str">
        <f>IF($C$1=$F$2,VLOOKUP($A10,'Proforma AR1'!$A$6:$E$21,2,FALSE),"")</f>
        <v/>
      </c>
      <c r="G10" s="121" t="str">
        <f>IF($C$1=$G$2,VLOOKUP($A10,'Proforma AR1'!$A$6:$E$21,2,FALSE),"")</f>
        <v/>
      </c>
      <c r="H10" s="121" t="str">
        <f>IF($C$1=$H$2,VLOOKUP($A10,'Proforma AR1'!$A$6:$E$21,2,FALSE),"")</f>
        <v/>
      </c>
      <c r="I10" s="121" t="str">
        <f>IF($C$1=$I$2,VLOOKUP($A10,'Proforma AR1'!$A$6:$E$21,2,FALSE),"")</f>
        <v/>
      </c>
      <c r="J10" s="121" t="str">
        <f>IF($C$1=$J$2,VLOOKUP($A10,'Proforma AR1'!$A$6:$E$21,2,FALSE),"")</f>
        <v/>
      </c>
      <c r="K10" s="121" t="str">
        <f>IF($C$1=$K$2,VLOOKUP($A10,'Proforma AR1'!$A$6:$E$21,2,FALSE),"")</f>
        <v/>
      </c>
      <c r="L10" s="121" t="str">
        <f>IF($C$1=$L$2,VLOOKUP($A10,'Proforma AR1'!$A$6:$E$21,2,FALSE),"")</f>
        <v/>
      </c>
      <c r="O10" s="62"/>
      <c r="P10" s="62"/>
      <c r="Q10" s="62"/>
      <c r="R10" s="62"/>
    </row>
    <row r="11" spans="1:18" ht="15">
      <c r="A11" s="63" t="s">
        <v>76</v>
      </c>
      <c r="B11" s="64" t="s">
        <v>20</v>
      </c>
      <c r="C11" s="121" t="str">
        <f>IF($C$1=$C$2,VLOOKUP($A11,'Proforma AR1'!$A$6:$E$21,2,FALSE),"")</f>
        <v/>
      </c>
      <c r="D11" s="121">
        <f>IF($C$1=$D$2,VLOOKUP($A11,'Proforma AR1'!$A$6:$E$21,2,FALSE),"")</f>
        <v>0</v>
      </c>
      <c r="E11" s="121" t="str">
        <f>IF($C$1=$E$2,VLOOKUP($A11,'Proforma AR1'!$A$6:$E$21,2,FALSE),"")</f>
        <v/>
      </c>
      <c r="F11" s="121" t="str">
        <f>IF($C$1=$F$2,VLOOKUP($A11,'Proforma AR1'!$A$6:$E$21,2,FALSE),"")</f>
        <v/>
      </c>
      <c r="G11" s="121" t="str">
        <f>IF($C$1=$G$2,VLOOKUP($A11,'Proforma AR1'!$A$6:$E$21,2,FALSE),"")</f>
        <v/>
      </c>
      <c r="H11" s="121" t="str">
        <f>IF($C$1=$H$2,VLOOKUP($A11,'Proforma AR1'!$A$6:$E$21,2,FALSE),"")</f>
        <v/>
      </c>
      <c r="I11" s="121" t="str">
        <f>IF($C$1=$I$2,VLOOKUP($A11,'Proforma AR1'!$A$6:$E$21,2,FALSE),"")</f>
        <v/>
      </c>
      <c r="J11" s="121" t="str">
        <f>IF($C$1=$J$2,VLOOKUP($A11,'Proforma AR1'!$A$6:$E$21,2,FALSE),"")</f>
        <v/>
      </c>
      <c r="K11" s="121" t="str">
        <f>IF($C$1=$K$2,VLOOKUP($A11,'Proforma AR1'!$A$6:$E$21,2,FALSE),"")</f>
        <v/>
      </c>
      <c r="L11" s="121" t="str">
        <f>IF($C$1=$L$2,VLOOKUP($A11,'Proforma AR1'!$A$6:$E$21,2,FALSE),"")</f>
        <v/>
      </c>
      <c r="O11" s="62"/>
      <c r="P11" s="62"/>
      <c r="Q11" s="62"/>
      <c r="R11" s="62"/>
    </row>
    <row r="12" spans="1:18" ht="15">
      <c r="A12" s="63" t="s">
        <v>77</v>
      </c>
      <c r="B12" s="64" t="s">
        <v>20</v>
      </c>
      <c r="C12" s="121" t="str">
        <f>IF($C$1=$C$2,VLOOKUP($A12,'Proforma AR1'!$A$6:$E$21,2,FALSE),"")</f>
        <v/>
      </c>
      <c r="D12" s="121">
        <f>IF($C$1=$D$2,VLOOKUP($A12,'Proforma AR1'!$A$6:$E$21,2,FALSE),"")</f>
        <v>0</v>
      </c>
      <c r="E12" s="121" t="str">
        <f>IF($C$1=$E$2,VLOOKUP($A12,'Proforma AR1'!$A$6:$E$21,2,FALSE),"")</f>
        <v/>
      </c>
      <c r="F12" s="121" t="str">
        <f>IF($C$1=$F$2,VLOOKUP($A12,'Proforma AR1'!$A$6:$E$21,2,FALSE),"")</f>
        <v/>
      </c>
      <c r="G12" s="121" t="str">
        <f>IF($C$1=$G$2,VLOOKUP($A12,'Proforma AR1'!$A$6:$E$21,2,FALSE),"")</f>
        <v/>
      </c>
      <c r="H12" s="121" t="str">
        <f>IF($C$1=$H$2,VLOOKUP($A12,'Proforma AR1'!$A$6:$E$21,2,FALSE),"")</f>
        <v/>
      </c>
      <c r="I12" s="121" t="str">
        <f>IF($C$1=$I$2,VLOOKUP($A12,'Proforma AR1'!$A$6:$E$21,2,FALSE),"")</f>
        <v/>
      </c>
      <c r="J12" s="121" t="str">
        <f>IF($C$1=$J$2,VLOOKUP($A12,'Proforma AR1'!$A$6:$E$21,2,FALSE),"")</f>
        <v/>
      </c>
      <c r="K12" s="121" t="str">
        <f>IF($C$1=$K$2,VLOOKUP($A12,'Proforma AR1'!$A$6:$E$21,2,FALSE),"")</f>
        <v/>
      </c>
      <c r="L12" s="121" t="str">
        <f>IF($C$1=$L$2,VLOOKUP($A12,'Proforma AR1'!$A$6:$E$21,2,FALSE),"")</f>
        <v/>
      </c>
      <c r="O12" s="62"/>
      <c r="P12" s="62"/>
      <c r="Q12" s="62"/>
      <c r="R12" s="62"/>
    </row>
    <row r="13" spans="1:18" ht="15">
      <c r="A13" s="63" t="s">
        <v>78</v>
      </c>
      <c r="B13" s="64" t="s">
        <v>20</v>
      </c>
      <c r="C13" s="121" t="str">
        <f>IF($C$1=$C$2,VLOOKUP($A13,'Proforma AR1'!$A$6:$E$21,2,FALSE),"")</f>
        <v/>
      </c>
      <c r="D13" s="121">
        <f>IF($C$1=$D$2,VLOOKUP($A13,'Proforma AR1'!$A$6:$E$21,2,FALSE),"")</f>
        <v>0</v>
      </c>
      <c r="E13" s="121" t="str">
        <f>IF($C$1=$E$2,VLOOKUP($A13,'Proforma AR1'!$A$6:$E$21,2,FALSE),"")</f>
        <v/>
      </c>
      <c r="F13" s="121" t="str">
        <f>IF($C$1=$F$2,VLOOKUP($A13,'Proforma AR1'!$A$6:$E$21,2,FALSE),"")</f>
        <v/>
      </c>
      <c r="G13" s="121" t="str">
        <f>IF($C$1=$G$2,VLOOKUP($A13,'Proforma AR1'!$A$6:$E$21,2,FALSE),"")</f>
        <v/>
      </c>
      <c r="H13" s="121" t="str">
        <f>IF($C$1=$H$2,VLOOKUP($A13,'Proforma AR1'!$A$6:$E$21,2,FALSE),"")</f>
        <v/>
      </c>
      <c r="I13" s="121" t="str">
        <f>IF($C$1=$I$2,VLOOKUP($A13,'Proforma AR1'!$A$6:$E$21,2,FALSE),"")</f>
        <v/>
      </c>
      <c r="J13" s="121" t="str">
        <f>IF($C$1=$J$2,VLOOKUP($A13,'Proforma AR1'!$A$6:$E$21,2,FALSE),"")</f>
        <v/>
      </c>
      <c r="K13" s="121" t="str">
        <f>IF($C$1=$K$2,VLOOKUP($A13,'Proforma AR1'!$A$6:$E$21,2,FALSE),"")</f>
        <v/>
      </c>
      <c r="L13" s="121" t="str">
        <f>IF($C$1=$L$2,VLOOKUP($A13,'Proforma AR1'!$A$6:$E$21,2,FALSE),"")</f>
        <v/>
      </c>
      <c r="O13" s="62"/>
      <c r="P13" s="62"/>
      <c r="Q13" s="62"/>
      <c r="R13" s="62"/>
    </row>
    <row r="14" spans="1:18" ht="15">
      <c r="A14" s="63" t="s">
        <v>79</v>
      </c>
      <c r="B14" s="64" t="s">
        <v>20</v>
      </c>
      <c r="C14" s="121" t="str">
        <f>IF($C$1=$C$2,VLOOKUP($A14,'Proforma AR1'!$A$6:$E$21,2,FALSE),"")</f>
        <v/>
      </c>
      <c r="D14" s="121">
        <f>IF($C$1=$D$2,VLOOKUP($A14,'Proforma AR1'!$A$6:$E$21,2,FALSE),"")</f>
        <v>0</v>
      </c>
      <c r="E14" s="121" t="str">
        <f>IF($C$1=$E$2,VLOOKUP($A14,'Proforma AR1'!$A$6:$E$21,2,FALSE),"")</f>
        <v/>
      </c>
      <c r="F14" s="121" t="str">
        <f>IF($C$1=$F$2,VLOOKUP($A14,'Proforma AR1'!$A$6:$E$21,2,FALSE),"")</f>
        <v/>
      </c>
      <c r="G14" s="121" t="str">
        <f>IF($C$1=$G$2,VLOOKUP($A14,'Proforma AR1'!$A$6:$E$21,2,FALSE),"")</f>
        <v/>
      </c>
      <c r="H14" s="121" t="str">
        <f>IF($C$1=$H$2,VLOOKUP($A14,'Proforma AR1'!$A$6:$E$21,2,FALSE),"")</f>
        <v/>
      </c>
      <c r="I14" s="121" t="str">
        <f>IF($C$1=$I$2,VLOOKUP($A14,'Proforma AR1'!$A$6:$E$21,2,FALSE),"")</f>
        <v/>
      </c>
      <c r="J14" s="121" t="str">
        <f>IF($C$1=$J$2,VLOOKUP($A14,'Proforma AR1'!$A$6:$E$21,2,FALSE),"")</f>
        <v/>
      </c>
      <c r="K14" s="121" t="str">
        <f>IF($C$1=$K$2,VLOOKUP($A14,'Proforma AR1'!$A$6:$E$21,2,FALSE),"")</f>
        <v/>
      </c>
      <c r="L14" s="121" t="str">
        <f>IF($C$1=$L$2,VLOOKUP($A14,'Proforma AR1'!$A$6:$E$21,2,FALSE),"")</f>
        <v/>
      </c>
      <c r="O14" s="62"/>
      <c r="P14" s="62"/>
      <c r="Q14" s="62"/>
      <c r="R14" s="62"/>
    </row>
    <row r="15" spans="1:18" ht="15">
      <c r="A15" s="63" t="s">
        <v>80</v>
      </c>
      <c r="B15" s="64" t="s">
        <v>20</v>
      </c>
      <c r="C15" s="121" t="str">
        <f>IF($C$1=$C$2,VLOOKUP($A15,'Proforma AR1'!$A$6:$E$21,2,FALSE),"")</f>
        <v/>
      </c>
      <c r="D15" s="121">
        <f>IF($C$1=$D$2,VLOOKUP($A15,'Proforma AR1'!$A$6:$E$21,2,FALSE),"")</f>
        <v>0</v>
      </c>
      <c r="E15" s="121" t="str">
        <f>IF($C$1=$E$2,VLOOKUP($A15,'Proforma AR1'!$A$6:$E$21,2,FALSE),"")</f>
        <v/>
      </c>
      <c r="F15" s="121" t="str">
        <f>IF($C$1=$F$2,VLOOKUP($A15,'Proforma AR1'!$A$6:$E$21,2,FALSE),"")</f>
        <v/>
      </c>
      <c r="G15" s="121" t="str">
        <f>IF($C$1=$G$2,VLOOKUP($A15,'Proforma AR1'!$A$6:$E$21,2,FALSE),"")</f>
        <v/>
      </c>
      <c r="H15" s="121" t="str">
        <f>IF($C$1=$H$2,VLOOKUP($A15,'Proforma AR1'!$A$6:$E$21,2,FALSE),"")</f>
        <v/>
      </c>
      <c r="I15" s="121" t="str">
        <f>IF($C$1=$I$2,VLOOKUP($A15,'Proforma AR1'!$A$6:$E$21,2,FALSE),"")</f>
        <v/>
      </c>
      <c r="J15" s="121" t="str">
        <f>IF($C$1=$J$2,VLOOKUP($A15,'Proforma AR1'!$A$6:$E$21,2,FALSE),"")</f>
        <v/>
      </c>
      <c r="K15" s="121" t="str">
        <f>IF($C$1=$K$2,VLOOKUP($A15,'Proforma AR1'!$A$6:$E$21,2,FALSE),"")</f>
        <v/>
      </c>
      <c r="L15" s="121" t="str">
        <f>IF($C$1=$L$2,VLOOKUP($A15,'Proforma AR1'!$A$6:$E$21,2,FALSE),"")</f>
        <v/>
      </c>
      <c r="O15" s="62"/>
      <c r="P15" s="62"/>
      <c r="Q15" s="62"/>
      <c r="R15" s="62"/>
    </row>
    <row r="16" spans="1:18" ht="15">
      <c r="A16" s="63" t="s">
        <v>81</v>
      </c>
      <c r="B16" s="64" t="s">
        <v>20</v>
      </c>
      <c r="C16" s="121" t="str">
        <f>IF($C$1=$C$2,VLOOKUP($A16,'Proforma AR1'!$A$6:$E$21,2,FALSE),"")</f>
        <v/>
      </c>
      <c r="D16" s="121">
        <f>IF($C$1=$D$2,VLOOKUP($A16,'Proforma AR1'!$A$6:$E$21,2,FALSE),"")</f>
        <v>0</v>
      </c>
      <c r="E16" s="121" t="str">
        <f>IF($C$1=$E$2,VLOOKUP($A16,'Proforma AR1'!$A$6:$E$21,2,FALSE),"")</f>
        <v/>
      </c>
      <c r="F16" s="121" t="str">
        <f>IF($C$1=$F$2,VLOOKUP($A16,'Proforma AR1'!$A$6:$E$21,2,FALSE),"")</f>
        <v/>
      </c>
      <c r="G16" s="121" t="str">
        <f>IF($C$1=$G$2,VLOOKUP($A16,'Proforma AR1'!$A$6:$E$21,2,FALSE),"")</f>
        <v/>
      </c>
      <c r="H16" s="121" t="str">
        <f>IF($C$1=$H$2,VLOOKUP($A16,'Proforma AR1'!$A$6:$E$21,2,FALSE),"")</f>
        <v/>
      </c>
      <c r="I16" s="121" t="str">
        <f>IF($C$1=$I$2,VLOOKUP($A16,'Proforma AR1'!$A$6:$E$21,2,FALSE),"")</f>
        <v/>
      </c>
      <c r="J16" s="121" t="str">
        <f>IF($C$1=$J$2,VLOOKUP($A16,'Proforma AR1'!$A$6:$E$21,2,FALSE),"")</f>
        <v/>
      </c>
      <c r="K16" s="121" t="str">
        <f>IF($C$1=$K$2,VLOOKUP($A16,'Proforma AR1'!$A$6:$E$21,2,FALSE),"")</f>
        <v/>
      </c>
      <c r="L16" s="121" t="str">
        <f>IF($C$1=$L$2,VLOOKUP($A16,'Proforma AR1'!$A$6:$E$21,2,FALSE),"")</f>
        <v/>
      </c>
      <c r="O16" s="62"/>
      <c r="P16" s="62"/>
      <c r="Q16" s="62"/>
      <c r="R16" s="62"/>
    </row>
    <row r="17" spans="1:18" ht="15">
      <c r="A17" s="63" t="s">
        <v>82</v>
      </c>
      <c r="B17" s="64" t="s">
        <v>20</v>
      </c>
      <c r="C17" s="121" t="str">
        <f>IF($C$1=$C$2,VLOOKUP($A17,'Proforma AR1'!$A$6:$E$21,2,FALSE),"")</f>
        <v/>
      </c>
      <c r="D17" s="121">
        <f>IF($C$1=$D$2,VLOOKUP($A17,'Proforma AR1'!$A$6:$E$21,2,FALSE),"")</f>
        <v>0</v>
      </c>
      <c r="E17" s="121" t="str">
        <f>IF($C$1=$E$2,VLOOKUP($A17,'Proforma AR1'!$A$6:$E$21,2,FALSE),"")</f>
        <v/>
      </c>
      <c r="F17" s="121" t="str">
        <f>IF($C$1=$F$2,VLOOKUP($A17,'Proforma AR1'!$A$6:$E$21,2,FALSE),"")</f>
        <v/>
      </c>
      <c r="G17" s="121" t="str">
        <f>IF($C$1=$G$2,VLOOKUP($A17,'Proforma AR1'!$A$6:$E$21,2,FALSE),"")</f>
        <v/>
      </c>
      <c r="H17" s="121" t="str">
        <f>IF($C$1=$H$2,VLOOKUP($A17,'Proforma AR1'!$A$6:$E$21,2,FALSE),"")</f>
        <v/>
      </c>
      <c r="I17" s="121" t="str">
        <f>IF($C$1=$I$2,VLOOKUP($A17,'Proforma AR1'!$A$6:$E$21,2,FALSE),"")</f>
        <v/>
      </c>
      <c r="J17" s="121" t="str">
        <f>IF($C$1=$J$2,VLOOKUP($A17,'Proforma AR1'!$A$6:$E$21,2,FALSE),"")</f>
        <v/>
      </c>
      <c r="K17" s="121" t="str">
        <f>IF($C$1=$K$2,VLOOKUP($A17,'Proforma AR1'!$A$6:$E$21,2,FALSE),"")</f>
        <v/>
      </c>
      <c r="L17" s="121" t="str">
        <f>IF($C$1=$L$2,VLOOKUP($A17,'Proforma AR1'!$A$6:$E$21,2,FALSE),"")</f>
        <v/>
      </c>
      <c r="O17" s="62"/>
      <c r="P17" s="62"/>
      <c r="Q17" s="62"/>
      <c r="R17" s="62"/>
    </row>
    <row r="18" spans="1:18" ht="15">
      <c r="A18" s="63" t="s">
        <v>83</v>
      </c>
      <c r="B18" s="64" t="s">
        <v>20</v>
      </c>
      <c r="C18" s="121" t="str">
        <f>IF($C$1=$C$2,VLOOKUP($A18,'Proforma AR1'!$A$6:$E$21,2,FALSE),"")</f>
        <v/>
      </c>
      <c r="D18" s="121">
        <f>IF($C$1=$D$2,VLOOKUP($A18,'Proforma AR1'!$A$6:$E$21,2,FALSE),"")</f>
        <v>0</v>
      </c>
      <c r="E18" s="121" t="str">
        <f>IF($C$1=$E$2,VLOOKUP($A18,'Proforma AR1'!$A$6:$E$21,2,FALSE),"")</f>
        <v/>
      </c>
      <c r="F18" s="121" t="str">
        <f>IF($C$1=$F$2,VLOOKUP($A18,'Proforma AR1'!$A$6:$E$21,2,FALSE),"")</f>
        <v/>
      </c>
      <c r="G18" s="121" t="str">
        <f>IF($C$1=$G$2,VLOOKUP($A18,'Proforma AR1'!$A$6:$E$21,2,FALSE),"")</f>
        <v/>
      </c>
      <c r="H18" s="121" t="str">
        <f>IF($C$1=$H$2,VLOOKUP($A18,'Proforma AR1'!$A$6:$E$21,2,FALSE),"")</f>
        <v/>
      </c>
      <c r="I18" s="121" t="str">
        <f>IF($C$1=$I$2,VLOOKUP($A18,'Proforma AR1'!$A$6:$E$21,2,FALSE),"")</f>
        <v/>
      </c>
      <c r="J18" s="121" t="str">
        <f>IF($C$1=$J$2,VLOOKUP($A18,'Proforma AR1'!$A$6:$E$21,2,FALSE),"")</f>
        <v/>
      </c>
      <c r="K18" s="121" t="str">
        <f>IF($C$1=$K$2,VLOOKUP($A18,'Proforma AR1'!$A$6:$E$21,2,FALSE),"")</f>
        <v/>
      </c>
      <c r="L18" s="121" t="str">
        <f>IF($C$1=$L$2,VLOOKUP($A18,'Proforma AR1'!$A$6:$E$21,2,FALSE),"")</f>
        <v/>
      </c>
      <c r="O18" s="62"/>
      <c r="P18" s="62"/>
      <c r="Q18" s="62"/>
      <c r="R18" s="62"/>
    </row>
    <row r="19" spans="1:18" ht="15">
      <c r="A19" s="63" t="s">
        <v>641</v>
      </c>
      <c r="B19" s="64" t="s">
        <v>20</v>
      </c>
      <c r="C19" s="121" t="str">
        <f>IF($C$1=$C$2,VLOOKUP($A19,'Proforma AR1'!$A$6:$E$21,2,FALSE),"")</f>
        <v/>
      </c>
      <c r="D19" s="121">
        <f>IF($C$1=$D$2,VLOOKUP($A19,'Proforma AR1'!$A$6:$E$21,2,FALSE),"")</f>
        <v>0</v>
      </c>
      <c r="E19" s="121" t="str">
        <f>IF($C$1=$E$2,VLOOKUP($A19,'Proforma AR1'!$A$6:$E$21,2,FALSE),"")</f>
        <v/>
      </c>
      <c r="F19" s="121" t="str">
        <f>IF($C$1=$F$2,VLOOKUP($A19,'Proforma AR1'!$A$6:$E$21,2,FALSE),"")</f>
        <v/>
      </c>
      <c r="G19" s="121" t="str">
        <f>IF($C$1=$G$2,VLOOKUP($A19,'Proforma AR1'!$A$6:$E$21,2,FALSE),"")</f>
        <v/>
      </c>
      <c r="H19" s="121" t="str">
        <f>IF($C$1=$H$2,VLOOKUP($A19,'Proforma AR1'!$A$6:$E$21,2,FALSE),"")</f>
        <v/>
      </c>
      <c r="I19" s="121" t="str">
        <f>IF($C$1=$I$2,VLOOKUP($A19,'Proforma AR1'!$A$6:$E$21,2,FALSE),"")</f>
        <v/>
      </c>
      <c r="J19" s="121" t="str">
        <f>IF($C$1=$J$2,VLOOKUP($A19,'Proforma AR1'!$A$6:$E$21,2,FALSE),"")</f>
        <v/>
      </c>
      <c r="K19" s="121" t="str">
        <f>IF($C$1=$K$2,VLOOKUP($A19,'Proforma AR1'!$A$6:$E$21,2,FALSE),"")</f>
        <v/>
      </c>
      <c r="L19" s="121" t="str">
        <f>IF($C$1=$L$2,VLOOKUP($A19,'Proforma AR1'!$A$6:$E$21,2,FALSE),"")</f>
        <v/>
      </c>
      <c r="O19" s="62"/>
      <c r="P19" s="62"/>
      <c r="Q19" s="62"/>
      <c r="R19" s="62"/>
    </row>
    <row r="20" spans="1:18" ht="15">
      <c r="A20" s="158" t="s">
        <v>84</v>
      </c>
      <c r="B20" s="158" t="s">
        <v>21</v>
      </c>
      <c r="C20" s="159" t="str">
        <f>IF($C$1=$C$2,VLOOKUP($A4,'Proforma AR1'!$A$6:$E$21,3,FALSE),"")</f>
        <v/>
      </c>
      <c r="D20" s="159">
        <f>IF($C$1=$D$2,VLOOKUP($A4,'Proforma AR1'!$A$6:$E$21,3,FALSE),"")</f>
        <v>0</v>
      </c>
      <c r="E20" s="159" t="str">
        <f>IF($C$1=$E$2,VLOOKUP($A4,'Proforma AR1'!$A$6:$E$21,3,FALSE),"")</f>
        <v/>
      </c>
      <c r="F20" s="159" t="str">
        <f>IF($C$1=$F$2,VLOOKUP($A4,'Proforma AR1'!$A$6:$E$21,3,FALSE),"")</f>
        <v/>
      </c>
      <c r="G20" s="159" t="str">
        <f>IF($C$1=$G$2,VLOOKUP($A4,'Proforma AR1'!$A$6:$E$21,3,FALSE),"")</f>
        <v/>
      </c>
      <c r="H20" s="159" t="str">
        <f>IF($C$1=$H$2,VLOOKUP($A4,'Proforma AR1'!$A$6:$E$21,3,FALSE),"")</f>
        <v/>
      </c>
      <c r="I20" s="159" t="str">
        <f>IF($C$1=$I$2,VLOOKUP($A4,'Proforma AR1'!$A$6:$E$21,3,FALSE),"")</f>
        <v/>
      </c>
      <c r="J20" s="159" t="str">
        <f>IF($C$1=$J$2,VLOOKUP($A4,'Proforma AR1'!$A$6:$E$21,3,FALSE),"")</f>
        <v/>
      </c>
      <c r="K20" s="159" t="str">
        <f>IF($C$1=$K$2,VLOOKUP($A4,'Proforma AR1'!$A$6:$E$21,3,FALSE),"")</f>
        <v/>
      </c>
      <c r="L20" s="159" t="str">
        <f>IF($C$1=$L$2,VLOOKUP($A4,'Proforma AR1'!$A$6:$E$21,3,FALSE),"")</f>
        <v/>
      </c>
      <c r="O20" s="62"/>
      <c r="P20" s="62"/>
      <c r="Q20" s="62"/>
      <c r="R20" s="62"/>
    </row>
    <row r="21" spans="1:18" ht="15">
      <c r="A21" s="64" t="s">
        <v>85</v>
      </c>
      <c r="B21" s="64" t="s">
        <v>21</v>
      </c>
      <c r="C21" s="159" t="str">
        <f>IF($C$1=$C$2,VLOOKUP($A5,'Proforma AR1'!$A$6:$E$21,3,FALSE),"")</f>
        <v/>
      </c>
      <c r="D21" s="159">
        <f>IF($C$1=$D$2,VLOOKUP($A5,'Proforma AR1'!$A$6:$E$21,3,FALSE),"")</f>
        <v>0</v>
      </c>
      <c r="E21" s="159" t="str">
        <f>IF($C$1=$E$2,VLOOKUP($A5,'Proforma AR1'!$A$6:$E$21,3,FALSE),"")</f>
        <v/>
      </c>
      <c r="F21" s="159" t="str">
        <f>IF($C$1=$F$2,VLOOKUP($A5,'Proforma AR1'!$A$6:$E$21,3,FALSE),"")</f>
        <v/>
      </c>
      <c r="G21" s="159" t="str">
        <f>IF($C$1=$G$2,VLOOKUP($A5,'Proforma AR1'!$A$6:$E$21,3,FALSE),"")</f>
        <v/>
      </c>
      <c r="H21" s="159" t="str">
        <f>IF($C$1=$H$2,VLOOKUP($A5,'Proforma AR1'!$A$6:$E$21,3,FALSE),"")</f>
        <v/>
      </c>
      <c r="I21" s="159" t="str">
        <f>IF($C$1=$I$2,VLOOKUP($A5,'Proforma AR1'!$A$6:$E$21,3,FALSE),"")</f>
        <v/>
      </c>
      <c r="J21" s="159" t="str">
        <f>IF($C$1=$J$2,VLOOKUP($A5,'Proforma AR1'!$A$6:$E$21,3,FALSE),"")</f>
        <v/>
      </c>
      <c r="K21" s="159" t="str">
        <f>IF($C$1=$K$2,VLOOKUP($A5,'Proforma AR1'!$A$6:$E$21,3,FALSE),"")</f>
        <v/>
      </c>
      <c r="L21" s="159" t="str">
        <f>IF($C$1=$L$2,VLOOKUP($A5,'Proforma AR1'!$A$6:$E$21,3,FALSE),"")</f>
        <v/>
      </c>
      <c r="O21" s="62"/>
      <c r="P21" s="62"/>
      <c r="Q21" s="62"/>
      <c r="R21" s="62"/>
    </row>
    <row r="22" spans="1:18" ht="15">
      <c r="A22" s="64" t="s">
        <v>86</v>
      </c>
      <c r="B22" s="64" t="s">
        <v>21</v>
      </c>
      <c r="C22" s="159" t="str">
        <f>IF($C$1=$C$2,VLOOKUP($A6,'Proforma AR1'!$A$6:$E$21,3,FALSE),"")</f>
        <v/>
      </c>
      <c r="D22" s="159">
        <f>IF($C$1=$D$2,VLOOKUP($A6,'Proforma AR1'!$A$6:$E$21,3,FALSE),"")</f>
        <v>0</v>
      </c>
      <c r="E22" s="159" t="str">
        <f>IF($C$1=$E$2,VLOOKUP($A6,'Proforma AR1'!$A$6:$E$21,3,FALSE),"")</f>
        <v/>
      </c>
      <c r="F22" s="159" t="str">
        <f>IF($C$1=$F$2,VLOOKUP($A6,'Proforma AR1'!$A$6:$E$21,3,FALSE),"")</f>
        <v/>
      </c>
      <c r="G22" s="159" t="str">
        <f>IF($C$1=$G$2,VLOOKUP($A6,'Proforma AR1'!$A$6:$E$21,3,FALSE),"")</f>
        <v/>
      </c>
      <c r="H22" s="159" t="str">
        <f>IF($C$1=$H$2,VLOOKUP($A6,'Proforma AR1'!$A$6:$E$21,3,FALSE),"")</f>
        <v/>
      </c>
      <c r="I22" s="159" t="str">
        <f>IF($C$1=$I$2,VLOOKUP($A6,'Proforma AR1'!$A$6:$E$21,3,FALSE),"")</f>
        <v/>
      </c>
      <c r="J22" s="159" t="str">
        <f>IF($C$1=$J$2,VLOOKUP($A6,'Proforma AR1'!$A$6:$E$21,3,FALSE),"")</f>
        <v/>
      </c>
      <c r="K22" s="159" t="str">
        <f>IF($C$1=$K$2,VLOOKUP($A6,'Proforma AR1'!$A$6:$E$21,3,FALSE),"")</f>
        <v/>
      </c>
      <c r="L22" s="159" t="str">
        <f>IF($C$1=$L$2,VLOOKUP($A6,'Proforma AR1'!$A$6:$E$21,3,FALSE),"")</f>
        <v/>
      </c>
      <c r="O22" s="62"/>
      <c r="P22" s="62"/>
      <c r="Q22" s="62"/>
      <c r="R22" s="62"/>
    </row>
    <row r="23" spans="1:18" ht="15">
      <c r="A23" s="64" t="s">
        <v>87</v>
      </c>
      <c r="B23" s="64" t="s">
        <v>21</v>
      </c>
      <c r="C23" s="159" t="str">
        <f>IF($C$1=$C$2,VLOOKUP($A7,'Proforma AR1'!$A$6:$E$21,3,FALSE),"")</f>
        <v/>
      </c>
      <c r="D23" s="159">
        <f>IF($C$1=$D$2,VLOOKUP($A7,'Proforma AR1'!$A$6:$E$21,3,FALSE),"")</f>
        <v>0</v>
      </c>
      <c r="E23" s="159" t="str">
        <f>IF($C$1=$E$2,VLOOKUP($A7,'Proforma AR1'!$A$6:$E$21,3,FALSE),"")</f>
        <v/>
      </c>
      <c r="F23" s="159" t="str">
        <f>IF($C$1=$F$2,VLOOKUP($A7,'Proforma AR1'!$A$6:$E$21,3,FALSE),"")</f>
        <v/>
      </c>
      <c r="G23" s="159" t="str">
        <f>IF($C$1=$G$2,VLOOKUP($A7,'Proforma AR1'!$A$6:$E$21,3,FALSE),"")</f>
        <v/>
      </c>
      <c r="H23" s="159" t="str">
        <f>IF($C$1=$H$2,VLOOKUP($A7,'Proforma AR1'!$A$6:$E$21,3,FALSE),"")</f>
        <v/>
      </c>
      <c r="I23" s="159" t="str">
        <f>IF($C$1=$I$2,VLOOKUP($A7,'Proforma AR1'!$A$6:$E$21,3,FALSE),"")</f>
        <v/>
      </c>
      <c r="J23" s="159" t="str">
        <f>IF($C$1=$J$2,VLOOKUP($A7,'Proforma AR1'!$A$6:$E$21,3,FALSE),"")</f>
        <v/>
      </c>
      <c r="K23" s="159" t="str">
        <f>IF($C$1=$K$2,VLOOKUP($A7,'Proforma AR1'!$A$6:$E$21,3,FALSE),"")</f>
        <v/>
      </c>
      <c r="L23" s="159" t="str">
        <f>IF($C$1=$L$2,VLOOKUP($A7,'Proforma AR1'!$A$6:$E$21,3,FALSE),"")</f>
        <v/>
      </c>
      <c r="O23" s="62"/>
      <c r="P23" s="62"/>
      <c r="Q23" s="62"/>
      <c r="R23" s="62"/>
    </row>
    <row r="24" spans="1:18" ht="15">
      <c r="A24" s="64" t="s">
        <v>88</v>
      </c>
      <c r="B24" s="64" t="s">
        <v>21</v>
      </c>
      <c r="C24" s="159" t="str">
        <f>IF($C$1=$C$2,VLOOKUP($A8,'Proforma AR1'!$A$6:$E$21,3,FALSE),"")</f>
        <v/>
      </c>
      <c r="D24" s="159">
        <f>IF($C$1=$D$2,VLOOKUP($A8,'Proforma AR1'!$A$6:$E$21,3,FALSE),"")</f>
        <v>0</v>
      </c>
      <c r="E24" s="159" t="str">
        <f>IF($C$1=$E$2,VLOOKUP($A8,'Proforma AR1'!$A$6:$E$21,3,FALSE),"")</f>
        <v/>
      </c>
      <c r="F24" s="159" t="str">
        <f>IF($C$1=$F$2,VLOOKUP($A8,'Proforma AR1'!$A$6:$E$21,3,FALSE),"")</f>
        <v/>
      </c>
      <c r="G24" s="159" t="str">
        <f>IF($C$1=$G$2,VLOOKUP($A8,'Proforma AR1'!$A$6:$E$21,3,FALSE),"")</f>
        <v/>
      </c>
      <c r="H24" s="159" t="str">
        <f>IF($C$1=$H$2,VLOOKUP($A8,'Proforma AR1'!$A$6:$E$21,3,FALSE),"")</f>
        <v/>
      </c>
      <c r="I24" s="159" t="str">
        <f>IF($C$1=$I$2,VLOOKUP($A8,'Proforma AR1'!$A$6:$E$21,3,FALSE),"")</f>
        <v/>
      </c>
      <c r="J24" s="159" t="str">
        <f>IF($C$1=$J$2,VLOOKUP($A8,'Proforma AR1'!$A$6:$E$21,3,FALSE),"")</f>
        <v/>
      </c>
      <c r="K24" s="159" t="str">
        <f>IF($C$1=$K$2,VLOOKUP($A8,'Proforma AR1'!$A$6:$E$21,3,FALSE),"")</f>
        <v/>
      </c>
      <c r="L24" s="159" t="str">
        <f>IF($C$1=$L$2,VLOOKUP($A8,'Proforma AR1'!$A$6:$E$21,3,FALSE),"")</f>
        <v/>
      </c>
      <c r="O24" s="62"/>
      <c r="P24" s="62"/>
      <c r="Q24" s="62"/>
      <c r="R24" s="62"/>
    </row>
    <row r="25" spans="1:18" ht="15">
      <c r="A25" s="64" t="s">
        <v>89</v>
      </c>
      <c r="B25" s="64" t="s">
        <v>21</v>
      </c>
      <c r="C25" s="159" t="str">
        <f>IF($C$1=$C$2,VLOOKUP($A9,'Proforma AR1'!$A$6:$E$21,3,FALSE),"")</f>
        <v/>
      </c>
      <c r="D25" s="159">
        <f>IF($C$1=$D$2,VLOOKUP($A9,'Proforma AR1'!$A$6:$E$21,3,FALSE),"")</f>
        <v>0</v>
      </c>
      <c r="E25" s="159" t="str">
        <f>IF($C$1=$E$2,VLOOKUP($A9,'Proforma AR1'!$A$6:$E$21,3,FALSE),"")</f>
        <v/>
      </c>
      <c r="F25" s="159" t="str">
        <f>IF($C$1=$F$2,VLOOKUP($A9,'Proforma AR1'!$A$6:$E$21,3,FALSE),"")</f>
        <v/>
      </c>
      <c r="G25" s="159" t="str">
        <f>IF($C$1=$G$2,VLOOKUP($A9,'Proforma AR1'!$A$6:$E$21,3,FALSE),"")</f>
        <v/>
      </c>
      <c r="H25" s="159" t="str">
        <f>IF($C$1=$H$2,VLOOKUP($A9,'Proforma AR1'!$A$6:$E$21,3,FALSE),"")</f>
        <v/>
      </c>
      <c r="I25" s="159" t="str">
        <f>IF($C$1=$I$2,VLOOKUP($A9,'Proforma AR1'!$A$6:$E$21,3,FALSE),"")</f>
        <v/>
      </c>
      <c r="J25" s="159" t="str">
        <f>IF($C$1=$J$2,VLOOKUP($A9,'Proforma AR1'!$A$6:$E$21,3,FALSE),"")</f>
        <v/>
      </c>
      <c r="K25" s="159" t="str">
        <f>IF($C$1=$K$2,VLOOKUP($A9,'Proforma AR1'!$A$6:$E$21,3,FALSE),"")</f>
        <v/>
      </c>
      <c r="L25" s="159" t="str">
        <f>IF($C$1=$L$2,VLOOKUP($A9,'Proforma AR1'!$A$6:$E$21,3,FALSE),"")</f>
        <v/>
      </c>
      <c r="O25" s="62"/>
      <c r="P25" s="62"/>
      <c r="Q25" s="62"/>
      <c r="R25" s="62"/>
    </row>
    <row r="26" spans="1:18" ht="15">
      <c r="A26" s="64" t="s">
        <v>90</v>
      </c>
      <c r="B26" s="64" t="s">
        <v>21</v>
      </c>
      <c r="C26" s="159" t="str">
        <f>IF($C$1=$C$2,VLOOKUP($A10,'Proforma AR1'!$A$6:$E$21,3,FALSE),"")</f>
        <v/>
      </c>
      <c r="D26" s="159">
        <f>IF($C$1=$D$2,VLOOKUP($A10,'Proforma AR1'!$A$6:$E$21,3,FALSE),"")</f>
        <v>0</v>
      </c>
      <c r="E26" s="159" t="str">
        <f>IF($C$1=$E$2,VLOOKUP($A10,'Proforma AR1'!$A$6:$E$21,3,FALSE),"")</f>
        <v/>
      </c>
      <c r="F26" s="159" t="str">
        <f>IF($C$1=$F$2,VLOOKUP($A10,'Proforma AR1'!$A$6:$E$21,3,FALSE),"")</f>
        <v/>
      </c>
      <c r="G26" s="159" t="str">
        <f>IF($C$1=$G$2,VLOOKUP($A10,'Proforma AR1'!$A$6:$E$21,3,FALSE),"")</f>
        <v/>
      </c>
      <c r="H26" s="159" t="str">
        <f>IF($C$1=$H$2,VLOOKUP($A10,'Proforma AR1'!$A$6:$E$21,3,FALSE),"")</f>
        <v/>
      </c>
      <c r="I26" s="159" t="str">
        <f>IF($C$1=$I$2,VLOOKUP($A10,'Proforma AR1'!$A$6:$E$21,3,FALSE),"")</f>
        <v/>
      </c>
      <c r="J26" s="159" t="str">
        <f>IF($C$1=$J$2,VLOOKUP($A10,'Proforma AR1'!$A$6:$E$21,3,FALSE),"")</f>
        <v/>
      </c>
      <c r="K26" s="159" t="str">
        <f>IF($C$1=$K$2,VLOOKUP($A10,'Proforma AR1'!$A$6:$E$21,3,FALSE),"")</f>
        <v/>
      </c>
      <c r="L26" s="159" t="str">
        <f>IF($C$1=$L$2,VLOOKUP($A10,'Proforma AR1'!$A$6:$E$21,3,FALSE),"")</f>
        <v/>
      </c>
      <c r="O26" s="62"/>
      <c r="P26" s="62"/>
      <c r="Q26" s="62"/>
      <c r="R26" s="62"/>
    </row>
    <row r="27" spans="1:18" ht="15">
      <c r="A27" s="64" t="s">
        <v>91</v>
      </c>
      <c r="B27" s="64" t="s">
        <v>21</v>
      </c>
      <c r="C27" s="159" t="str">
        <f>IF($C$1=$C$2,VLOOKUP($A11,'Proforma AR1'!$A$6:$E$21,3,FALSE),"")</f>
        <v/>
      </c>
      <c r="D27" s="159">
        <f>IF($C$1=$D$2,VLOOKUP($A11,'Proforma AR1'!$A$6:$E$21,3,FALSE),"")</f>
        <v>0</v>
      </c>
      <c r="E27" s="159" t="str">
        <f>IF($C$1=$E$2,VLOOKUP($A11,'Proforma AR1'!$A$6:$E$21,3,FALSE),"")</f>
        <v/>
      </c>
      <c r="F27" s="159" t="str">
        <f>IF($C$1=$F$2,VLOOKUP($A11,'Proforma AR1'!$A$6:$E$21,3,FALSE),"")</f>
        <v/>
      </c>
      <c r="G27" s="159" t="str">
        <f>IF($C$1=$G$2,VLOOKUP($A11,'Proforma AR1'!$A$6:$E$21,3,FALSE),"")</f>
        <v/>
      </c>
      <c r="H27" s="159" t="str">
        <f>IF($C$1=$H$2,VLOOKUP($A11,'Proforma AR1'!$A$6:$E$21,3,FALSE),"")</f>
        <v/>
      </c>
      <c r="I27" s="159" t="str">
        <f>IF($C$1=$I$2,VLOOKUP($A11,'Proforma AR1'!$A$6:$E$21,3,FALSE),"")</f>
        <v/>
      </c>
      <c r="J27" s="159" t="str">
        <f>IF($C$1=$J$2,VLOOKUP($A11,'Proforma AR1'!$A$6:$E$21,3,FALSE),"")</f>
        <v/>
      </c>
      <c r="K27" s="159" t="str">
        <f>IF($C$1=$K$2,VLOOKUP($A11,'Proforma AR1'!$A$6:$E$21,3,FALSE),"")</f>
        <v/>
      </c>
      <c r="L27" s="159" t="str">
        <f>IF($C$1=$L$2,VLOOKUP($A11,'Proforma AR1'!$A$6:$E$21,3,FALSE),"")</f>
        <v/>
      </c>
      <c r="O27" s="62"/>
      <c r="P27" s="62"/>
      <c r="Q27" s="62"/>
      <c r="R27" s="62"/>
    </row>
    <row r="28" spans="1:18" ht="15">
      <c r="A28" s="64" t="s">
        <v>92</v>
      </c>
      <c r="B28" s="64" t="s">
        <v>21</v>
      </c>
      <c r="C28" s="159" t="str">
        <f>IF($C$1=$C$2,VLOOKUP($A12,'Proforma AR1'!$A$6:$E$21,3,FALSE),"")</f>
        <v/>
      </c>
      <c r="D28" s="159">
        <f>IF($C$1=$D$2,VLOOKUP($A12,'Proforma AR1'!$A$6:$E$21,3,FALSE),"")</f>
        <v>0</v>
      </c>
      <c r="E28" s="159" t="str">
        <f>IF($C$1=$E$2,VLOOKUP($A12,'Proforma AR1'!$A$6:$E$21,3,FALSE),"")</f>
        <v/>
      </c>
      <c r="F28" s="159" t="str">
        <f>IF($C$1=$F$2,VLOOKUP($A12,'Proforma AR1'!$A$6:$E$21,3,FALSE),"")</f>
        <v/>
      </c>
      <c r="G28" s="159" t="str">
        <f>IF($C$1=$G$2,VLOOKUP($A12,'Proforma AR1'!$A$6:$E$21,3,FALSE),"")</f>
        <v/>
      </c>
      <c r="H28" s="159" t="str">
        <f>IF($C$1=$H$2,VLOOKUP($A12,'Proforma AR1'!$A$6:$E$21,3,FALSE),"")</f>
        <v/>
      </c>
      <c r="I28" s="159" t="str">
        <f>IF($C$1=$I$2,VLOOKUP($A12,'Proforma AR1'!$A$6:$E$21,3,FALSE),"")</f>
        <v/>
      </c>
      <c r="J28" s="159" t="str">
        <f>IF($C$1=$J$2,VLOOKUP($A12,'Proforma AR1'!$A$6:$E$21,3,FALSE),"")</f>
        <v/>
      </c>
      <c r="K28" s="159" t="str">
        <f>IF($C$1=$K$2,VLOOKUP($A12,'Proforma AR1'!$A$6:$E$21,3,FALSE),"")</f>
        <v/>
      </c>
      <c r="L28" s="159" t="str">
        <f>IF($C$1=$L$2,VLOOKUP($A12,'Proforma AR1'!$A$6:$E$21,3,FALSE),"")</f>
        <v/>
      </c>
      <c r="O28" s="62"/>
      <c r="P28" s="62"/>
      <c r="Q28" s="62"/>
      <c r="R28" s="62"/>
    </row>
    <row r="29" spans="1:18" ht="15">
      <c r="A29" s="64" t="s">
        <v>93</v>
      </c>
      <c r="B29" s="64" t="s">
        <v>21</v>
      </c>
      <c r="C29" s="159" t="str">
        <f>IF($C$1=$C$2,VLOOKUP($A13,'Proforma AR1'!$A$6:$E$21,3,FALSE),"")</f>
        <v/>
      </c>
      <c r="D29" s="159">
        <f>IF($C$1=$D$2,VLOOKUP($A13,'Proforma AR1'!$A$6:$E$21,3,FALSE),"")</f>
        <v>0</v>
      </c>
      <c r="E29" s="159" t="str">
        <f>IF($C$1=$E$2,VLOOKUP($A13,'Proforma AR1'!$A$6:$E$21,3,FALSE),"")</f>
        <v/>
      </c>
      <c r="F29" s="159" t="str">
        <f>IF($C$1=$F$2,VLOOKUP($A13,'Proforma AR1'!$A$6:$E$21,3,FALSE),"")</f>
        <v/>
      </c>
      <c r="G29" s="159" t="str">
        <f>IF($C$1=$G$2,VLOOKUP($A13,'Proforma AR1'!$A$6:$E$21,3,FALSE),"")</f>
        <v/>
      </c>
      <c r="H29" s="159" t="str">
        <f>IF($C$1=$H$2,VLOOKUP($A13,'Proforma AR1'!$A$6:$E$21,3,FALSE),"")</f>
        <v/>
      </c>
      <c r="I29" s="159" t="str">
        <f>IF($C$1=$I$2,VLOOKUP($A13,'Proforma AR1'!$A$6:$E$21,3,FALSE),"")</f>
        <v/>
      </c>
      <c r="J29" s="159" t="str">
        <f>IF($C$1=$J$2,VLOOKUP($A13,'Proforma AR1'!$A$6:$E$21,3,FALSE),"")</f>
        <v/>
      </c>
      <c r="K29" s="159" t="str">
        <f>IF($C$1=$K$2,VLOOKUP($A13,'Proforma AR1'!$A$6:$E$21,3,FALSE),"")</f>
        <v/>
      </c>
      <c r="L29" s="159" t="str">
        <f>IF($C$1=$L$2,VLOOKUP($A13,'Proforma AR1'!$A$6:$E$21,3,FALSE),"")</f>
        <v/>
      </c>
      <c r="O29" s="62"/>
      <c r="P29" s="62"/>
      <c r="Q29" s="62"/>
      <c r="R29" s="62"/>
    </row>
    <row r="30" spans="1:18" ht="15">
      <c r="A30" s="64" t="s">
        <v>94</v>
      </c>
      <c r="B30" s="64" t="s">
        <v>21</v>
      </c>
      <c r="C30" s="159" t="str">
        <f>IF($C$1=$C$2,VLOOKUP($A14,'Proforma AR1'!$A$6:$E$21,3,FALSE),"")</f>
        <v/>
      </c>
      <c r="D30" s="159">
        <f>IF($C$1=$D$2,VLOOKUP($A14,'Proforma AR1'!$A$6:$E$21,3,FALSE),"")</f>
        <v>0</v>
      </c>
      <c r="E30" s="159" t="str">
        <f>IF($C$1=$E$2,VLOOKUP($A14,'Proforma AR1'!$A$6:$E$21,3,FALSE),"")</f>
        <v/>
      </c>
      <c r="F30" s="159" t="str">
        <f>IF($C$1=$F$2,VLOOKUP($A14,'Proforma AR1'!$A$6:$E$21,3,FALSE),"")</f>
        <v/>
      </c>
      <c r="G30" s="159" t="str">
        <f>IF($C$1=$G$2,VLOOKUP($A14,'Proforma AR1'!$A$6:$E$21,3,FALSE),"")</f>
        <v/>
      </c>
      <c r="H30" s="159" t="str">
        <f>IF($C$1=$H$2,VLOOKUP($A14,'Proforma AR1'!$A$6:$E$21,3,FALSE),"")</f>
        <v/>
      </c>
      <c r="I30" s="159" t="str">
        <f>IF($C$1=$I$2,VLOOKUP($A14,'Proforma AR1'!$A$6:$E$21,3,FALSE),"")</f>
        <v/>
      </c>
      <c r="J30" s="159" t="str">
        <f>IF($C$1=$J$2,VLOOKUP($A14,'Proforma AR1'!$A$6:$E$21,3,FALSE),"")</f>
        <v/>
      </c>
      <c r="K30" s="159" t="str">
        <f>IF($C$1=$K$2,VLOOKUP($A14,'Proforma AR1'!$A$6:$E$21,3,FALSE),"")</f>
        <v/>
      </c>
      <c r="L30" s="159" t="str">
        <f>IF($C$1=$L$2,VLOOKUP($A14,'Proforma AR1'!$A$6:$E$21,3,FALSE),"")</f>
        <v/>
      </c>
      <c r="O30" s="62"/>
      <c r="P30" s="62"/>
      <c r="Q30" s="62"/>
      <c r="R30" s="62"/>
    </row>
    <row r="31" spans="1:18" ht="15">
      <c r="A31" s="64" t="s">
        <v>95</v>
      </c>
      <c r="B31" s="64" t="s">
        <v>21</v>
      </c>
      <c r="C31" s="159" t="str">
        <f>IF($C$1=$C$2,VLOOKUP($A15,'Proforma AR1'!$A$6:$E$21,3,FALSE),"")</f>
        <v/>
      </c>
      <c r="D31" s="159">
        <f>IF($C$1=$D$2,VLOOKUP($A15,'Proforma AR1'!$A$6:$E$21,3,FALSE),"")</f>
        <v>0</v>
      </c>
      <c r="E31" s="159" t="str">
        <f>IF($C$1=$E$2,VLOOKUP($A15,'Proforma AR1'!$A$6:$E$21,3,FALSE),"")</f>
        <v/>
      </c>
      <c r="F31" s="159" t="str">
        <f>IF($C$1=$F$2,VLOOKUP($A15,'Proforma AR1'!$A$6:$E$21,3,FALSE),"")</f>
        <v/>
      </c>
      <c r="G31" s="159" t="str">
        <f>IF($C$1=$G$2,VLOOKUP($A15,'Proforma AR1'!$A$6:$E$21,3,FALSE),"")</f>
        <v/>
      </c>
      <c r="H31" s="159" t="str">
        <f>IF($C$1=$H$2,VLOOKUP($A15,'Proforma AR1'!$A$6:$E$21,3,FALSE),"")</f>
        <v/>
      </c>
      <c r="I31" s="159" t="str">
        <f>IF($C$1=$I$2,VLOOKUP($A15,'Proforma AR1'!$A$6:$E$21,3,FALSE),"")</f>
        <v/>
      </c>
      <c r="J31" s="159" t="str">
        <f>IF($C$1=$J$2,VLOOKUP($A15,'Proforma AR1'!$A$6:$E$21,3,FALSE),"")</f>
        <v/>
      </c>
      <c r="K31" s="159" t="str">
        <f>IF($C$1=$K$2,VLOOKUP($A15,'Proforma AR1'!$A$6:$E$21,3,FALSE),"")</f>
        <v/>
      </c>
      <c r="L31" s="159" t="str">
        <f>IF($C$1=$L$2,VLOOKUP($A15,'Proforma AR1'!$A$6:$E$21,3,FALSE),"")</f>
        <v/>
      </c>
      <c r="O31" s="62"/>
      <c r="P31" s="62"/>
      <c r="Q31" s="62"/>
      <c r="R31" s="62"/>
    </row>
    <row r="32" spans="1:18" ht="15">
      <c r="A32" s="64" t="s">
        <v>96</v>
      </c>
      <c r="B32" s="64" t="s">
        <v>21</v>
      </c>
      <c r="C32" s="159" t="str">
        <f>IF($C$1=$C$2,VLOOKUP($A16,'Proforma AR1'!$A$6:$E$21,3,FALSE),"")</f>
        <v/>
      </c>
      <c r="D32" s="159">
        <f>IF($C$1=$D$2,VLOOKUP($A16,'Proforma AR1'!$A$6:$E$21,3,FALSE),"")</f>
        <v>0</v>
      </c>
      <c r="E32" s="159" t="str">
        <f>IF($C$1=$E$2,VLOOKUP($A16,'Proforma AR1'!$A$6:$E$21,3,FALSE),"")</f>
        <v/>
      </c>
      <c r="F32" s="159" t="str">
        <f>IF($C$1=$F$2,VLOOKUP($A16,'Proforma AR1'!$A$6:$E$21,3,FALSE),"")</f>
        <v/>
      </c>
      <c r="G32" s="159" t="str">
        <f>IF($C$1=$G$2,VLOOKUP($A16,'Proforma AR1'!$A$6:$E$21,3,FALSE),"")</f>
        <v/>
      </c>
      <c r="H32" s="159" t="str">
        <f>IF($C$1=$H$2,VLOOKUP($A16,'Proforma AR1'!$A$6:$E$21,3,FALSE),"")</f>
        <v/>
      </c>
      <c r="I32" s="159" t="str">
        <f>IF($C$1=$I$2,VLOOKUP($A16,'Proforma AR1'!$A$6:$E$21,3,FALSE),"")</f>
        <v/>
      </c>
      <c r="J32" s="159" t="str">
        <f>IF($C$1=$J$2,VLOOKUP($A16,'Proforma AR1'!$A$6:$E$21,3,FALSE),"")</f>
        <v/>
      </c>
      <c r="K32" s="159" t="str">
        <f>IF($C$1=$K$2,VLOOKUP($A16,'Proforma AR1'!$A$6:$E$21,3,FALSE),"")</f>
        <v/>
      </c>
      <c r="L32" s="159" t="str">
        <f>IF($C$1=$L$2,VLOOKUP($A16,'Proforma AR1'!$A$6:$E$21,3,FALSE),"")</f>
        <v/>
      </c>
      <c r="O32" s="62"/>
      <c r="P32" s="62"/>
      <c r="Q32" s="62"/>
      <c r="R32" s="62"/>
    </row>
    <row r="33" spans="1:18" ht="15">
      <c r="A33" s="64" t="s">
        <v>98</v>
      </c>
      <c r="B33" s="64" t="s">
        <v>21</v>
      </c>
      <c r="C33" s="159" t="str">
        <f>IF($C$1=$C$2,VLOOKUP($A17,'Proforma AR1'!$A$6:$E$21,3,FALSE),"")</f>
        <v/>
      </c>
      <c r="D33" s="159">
        <f>IF($C$1=$D$2,VLOOKUP($A17,'Proforma AR1'!$A$6:$E$21,3,FALSE),"")</f>
        <v>0</v>
      </c>
      <c r="E33" s="159" t="str">
        <f>IF($C$1=$E$2,VLOOKUP($A17,'Proforma AR1'!$A$6:$E$21,3,FALSE),"")</f>
        <v/>
      </c>
      <c r="F33" s="159" t="str">
        <f>IF($C$1=$F$2,VLOOKUP($A17,'Proforma AR1'!$A$6:$E$21,3,FALSE),"")</f>
        <v/>
      </c>
      <c r="G33" s="159" t="str">
        <f>IF($C$1=$G$2,VLOOKUP($A17,'Proforma AR1'!$A$6:$E$21,3,FALSE),"")</f>
        <v/>
      </c>
      <c r="H33" s="159" t="str">
        <f>IF($C$1=$H$2,VLOOKUP($A17,'Proforma AR1'!$A$6:$E$21,3,FALSE),"")</f>
        <v/>
      </c>
      <c r="I33" s="159" t="str">
        <f>IF($C$1=$I$2,VLOOKUP($A17,'Proforma AR1'!$A$6:$E$21,3,FALSE),"")</f>
        <v/>
      </c>
      <c r="J33" s="159" t="str">
        <f>IF($C$1=$J$2,VLOOKUP($A17,'Proforma AR1'!$A$6:$E$21,3,FALSE),"")</f>
        <v/>
      </c>
      <c r="K33" s="159" t="str">
        <f>IF($C$1=$K$2,VLOOKUP($A17,'Proforma AR1'!$A$6:$E$21,3,FALSE),"")</f>
        <v/>
      </c>
      <c r="L33" s="159" t="str">
        <f>IF($C$1=$L$2,VLOOKUP($A17,'Proforma AR1'!$A$6:$E$21,3,FALSE),"")</f>
        <v/>
      </c>
      <c r="O33" s="62"/>
      <c r="P33" s="62"/>
      <c r="Q33" s="62"/>
      <c r="R33" s="62"/>
    </row>
    <row r="34" spans="1:18" ht="15">
      <c r="A34" s="64" t="s">
        <v>99</v>
      </c>
      <c r="B34" s="64" t="s">
        <v>21</v>
      </c>
      <c r="C34" s="159" t="str">
        <f>IF($C$1=$C$2,VLOOKUP($A18,'Proforma AR1'!$A$6:$E$21,3,FALSE),"")</f>
        <v/>
      </c>
      <c r="D34" s="159">
        <f>IF($C$1=$D$2,VLOOKUP($A18,'Proforma AR1'!$A$6:$E$21,3,FALSE),"")</f>
        <v>0</v>
      </c>
      <c r="E34" s="159" t="str">
        <f>IF($C$1=$E$2,VLOOKUP($A18,'Proforma AR1'!$A$6:$E$21,3,FALSE),"")</f>
        <v/>
      </c>
      <c r="F34" s="159" t="str">
        <f>IF($C$1=$F$2,VLOOKUP($A18,'Proforma AR1'!$A$6:$E$21,3,FALSE),"")</f>
        <v/>
      </c>
      <c r="G34" s="159" t="str">
        <f>IF($C$1=$G$2,VLOOKUP($A18,'Proforma AR1'!$A$6:$E$21,3,FALSE),"")</f>
        <v/>
      </c>
      <c r="H34" s="159" t="str">
        <f>IF($C$1=$H$2,VLOOKUP($A18,'Proforma AR1'!$A$6:$E$21,3,FALSE),"")</f>
        <v/>
      </c>
      <c r="I34" s="159" t="str">
        <f>IF($C$1=$I$2,VLOOKUP($A18,'Proforma AR1'!$A$6:$E$21,3,FALSE),"")</f>
        <v/>
      </c>
      <c r="J34" s="159" t="str">
        <f>IF($C$1=$J$2,VLOOKUP($A18,'Proforma AR1'!$A$6:$E$21,3,FALSE),"")</f>
        <v/>
      </c>
      <c r="K34" s="159" t="str">
        <f>IF($C$1=$K$2,VLOOKUP($A18,'Proforma AR1'!$A$6:$E$21,3,FALSE),"")</f>
        <v/>
      </c>
      <c r="L34" s="159" t="str">
        <f>IF($C$1=$L$2,VLOOKUP($A18,'Proforma AR1'!$A$6:$E$21,3,FALSE),"")</f>
        <v/>
      </c>
      <c r="O34" s="62"/>
      <c r="P34" s="62"/>
      <c r="Q34" s="62"/>
      <c r="R34" s="62"/>
    </row>
    <row r="35" spans="1:18" ht="15">
      <c r="A35" s="64" t="s">
        <v>669</v>
      </c>
      <c r="B35" s="64" t="s">
        <v>21</v>
      </c>
      <c r="C35" s="159" t="str">
        <f>IF($C$1=$C$2,VLOOKUP($A19,'Proforma AR1'!$A$6:$E$21,3,FALSE),"")</f>
        <v/>
      </c>
      <c r="D35" s="159">
        <f>IF($C$1=$D$2,VLOOKUP($A19,'Proforma AR1'!$A$6:$E$21,3,FALSE),"")</f>
        <v>0</v>
      </c>
      <c r="E35" s="159" t="str">
        <f>IF($C$1=$E$2,VLOOKUP($A19,'Proforma AR1'!$A$6:$E$21,3,FALSE),"")</f>
        <v/>
      </c>
      <c r="F35" s="159" t="str">
        <f>IF($C$1=$F$2,VLOOKUP($A19,'Proforma AR1'!$A$6:$E$21,3,FALSE),"")</f>
        <v/>
      </c>
      <c r="G35" s="159" t="str">
        <f>IF($C$1=$G$2,VLOOKUP($A19,'Proforma AR1'!$A$6:$E$21,3,FALSE),"")</f>
        <v/>
      </c>
      <c r="H35" s="159" t="str">
        <f>IF($C$1=$H$2,VLOOKUP($A19,'Proforma AR1'!$A$6:$E$21,3,FALSE),"")</f>
        <v/>
      </c>
      <c r="I35" s="159" t="str">
        <f>IF($C$1=$I$2,VLOOKUP($A19,'Proforma AR1'!$A$6:$E$21,3,FALSE),"")</f>
        <v/>
      </c>
      <c r="J35" s="159" t="str">
        <f>IF($C$1=$J$2,VLOOKUP($A19,'Proforma AR1'!$A$6:$E$21,3,FALSE),"")</f>
        <v/>
      </c>
      <c r="K35" s="159" t="str">
        <f>IF($C$1=$K$2,VLOOKUP($A19,'Proforma AR1'!$A$6:$E$21,3,FALSE),"")</f>
        <v/>
      </c>
      <c r="L35" s="159" t="str">
        <f>IF($C$1=$L$2,VLOOKUP($A19,'Proforma AR1'!$A$6:$E$21,3,FALSE),"")</f>
        <v/>
      </c>
      <c r="O35" s="62"/>
      <c r="P35" s="62"/>
      <c r="Q35" s="62"/>
      <c r="R35" s="62"/>
    </row>
    <row r="36" spans="1:12" ht="15">
      <c r="A36" s="160" t="s">
        <v>97</v>
      </c>
      <c r="B36" s="160" t="s">
        <v>22</v>
      </c>
      <c r="C36" s="161" t="str">
        <f>IF($C$1=$C$2,VLOOKUP($A4,'Proforma AR1'!$A$6:$E$21,4,FALSE),"")</f>
        <v/>
      </c>
      <c r="D36" s="161">
        <f>IF($C$1=$D$2,VLOOKUP($A4,'Proforma AR1'!$A$6:$E$21,4,FALSE),"")</f>
        <v>0</v>
      </c>
      <c r="E36" s="161" t="str">
        <f>IF($C$1=$E$2,VLOOKUP($A4,'Proforma AR1'!$A$6:$E$21,4,FALSE),"")</f>
        <v/>
      </c>
      <c r="F36" s="161" t="str">
        <f>IF($C$1=$F$2,VLOOKUP($A4,'Proforma AR1'!$A$6:$E$21,4,FALSE),"")</f>
        <v/>
      </c>
      <c r="G36" s="161" t="str">
        <f>IF($C$1=$G$2,VLOOKUP($A4,'Proforma AR1'!$A$6:$E$21,4,FALSE),"")</f>
        <v/>
      </c>
      <c r="H36" s="161" t="str">
        <f>IF($C$1=$H$2,VLOOKUP($A4,'Proforma AR1'!$A$6:$E$21,4,FALSE),"")</f>
        <v/>
      </c>
      <c r="I36" s="161" t="str">
        <f>IF($C$1=$I$2,VLOOKUP($A4,'Proforma AR1'!$A$6:$E$21,4,FALSE),"")</f>
        <v/>
      </c>
      <c r="J36" s="161" t="str">
        <f>IF($C$1=$J$2,VLOOKUP($A4,'Proforma AR1'!$A$6:$E$21,4,FALSE),"")</f>
        <v/>
      </c>
      <c r="K36" s="161" t="str">
        <f>IF($C$1=$K$2,VLOOKUP($A4,'Proforma AR1'!$A$6:$E$21,4,FALSE),"")</f>
        <v/>
      </c>
      <c r="L36" s="161" t="str">
        <f>IF($C$1=$L$2,VLOOKUP($A4,'Proforma AR1'!$A$6:$E$21,4,FALSE),"")</f>
        <v/>
      </c>
    </row>
    <row r="37" spans="1:12" ht="15">
      <c r="A37" s="64" t="s">
        <v>100</v>
      </c>
      <c r="B37" s="64" t="s">
        <v>22</v>
      </c>
      <c r="C37" s="161" t="str">
        <f>IF($C$1=$C$2,VLOOKUP($A5,'Proforma AR1'!$A$6:$E$21,4,FALSE),"")</f>
        <v/>
      </c>
      <c r="D37" s="161">
        <f>IF($C$1=$D$2,VLOOKUP($A5,'Proforma AR1'!$A$6:$E$21,4,FALSE),"")</f>
        <v>0</v>
      </c>
      <c r="E37" s="161" t="str">
        <f>IF($C$1=$E$2,VLOOKUP($A5,'Proforma AR1'!$A$6:$E$21,4,FALSE),"")</f>
        <v/>
      </c>
      <c r="F37" s="161" t="str">
        <f>IF($C$1=$F$2,VLOOKUP($A5,'Proforma AR1'!$A$6:$E$21,4,FALSE),"")</f>
        <v/>
      </c>
      <c r="G37" s="161" t="str">
        <f>IF($C$1=$G$2,VLOOKUP($A5,'Proforma AR1'!$A$6:$E$21,4,FALSE),"")</f>
        <v/>
      </c>
      <c r="H37" s="161" t="str">
        <f>IF($C$1=$H$2,VLOOKUP($A5,'Proforma AR1'!$A$6:$E$21,4,FALSE),"")</f>
        <v/>
      </c>
      <c r="I37" s="161" t="str">
        <f>IF($C$1=$I$2,VLOOKUP($A5,'Proforma AR1'!$A$6:$E$21,4,FALSE),"")</f>
        <v/>
      </c>
      <c r="J37" s="161" t="str">
        <f>IF($C$1=$J$2,VLOOKUP($A5,'Proforma AR1'!$A$6:$E$21,4,FALSE),"")</f>
        <v/>
      </c>
      <c r="K37" s="161" t="str">
        <f>IF($C$1=$K$2,VLOOKUP($A5,'Proforma AR1'!$A$6:$E$21,4,FALSE),"")</f>
        <v/>
      </c>
      <c r="L37" s="161" t="str">
        <f>IF($C$1=$L$2,VLOOKUP($A5,'Proforma AR1'!$A$6:$E$21,4,FALSE),"")</f>
        <v/>
      </c>
    </row>
    <row r="38" spans="1:12" ht="15">
      <c r="A38" s="64" t="s">
        <v>101</v>
      </c>
      <c r="B38" s="64" t="s">
        <v>22</v>
      </c>
      <c r="C38" s="161" t="str">
        <f>IF($C$1=$C$2,VLOOKUP($A6,'Proforma AR1'!$A$6:$E$21,4,FALSE),"")</f>
        <v/>
      </c>
      <c r="D38" s="161">
        <f>IF($C$1=$D$2,VLOOKUP($A6,'Proforma AR1'!$A$6:$E$21,4,FALSE),"")</f>
        <v>0</v>
      </c>
      <c r="E38" s="161" t="str">
        <f>IF($C$1=$E$2,VLOOKUP($A6,'Proforma AR1'!$A$6:$E$21,4,FALSE),"")</f>
        <v/>
      </c>
      <c r="F38" s="161" t="str">
        <f>IF($C$1=$F$2,VLOOKUP($A6,'Proforma AR1'!$A$6:$E$21,4,FALSE),"")</f>
        <v/>
      </c>
      <c r="G38" s="161" t="str">
        <f>IF($C$1=$G$2,VLOOKUP($A6,'Proforma AR1'!$A$6:$E$21,4,FALSE),"")</f>
        <v/>
      </c>
      <c r="H38" s="161" t="str">
        <f>IF($C$1=$H$2,VLOOKUP($A6,'Proforma AR1'!$A$6:$E$21,4,FALSE),"")</f>
        <v/>
      </c>
      <c r="I38" s="161" t="str">
        <f>IF($C$1=$I$2,VLOOKUP($A6,'Proforma AR1'!$A$6:$E$21,4,FALSE),"")</f>
        <v/>
      </c>
      <c r="J38" s="161" t="str">
        <f>IF($C$1=$J$2,VLOOKUP($A6,'Proforma AR1'!$A$6:$E$21,4,FALSE),"")</f>
        <v/>
      </c>
      <c r="K38" s="161" t="str">
        <f>IF($C$1=$K$2,VLOOKUP($A6,'Proforma AR1'!$A$6:$E$21,4,FALSE),"")</f>
        <v/>
      </c>
      <c r="L38" s="161" t="str">
        <f>IF($C$1=$L$2,VLOOKUP($A6,'Proforma AR1'!$A$6:$E$21,4,FALSE),"")</f>
        <v/>
      </c>
    </row>
    <row r="39" spans="1:12" ht="15">
      <c r="A39" s="64" t="s">
        <v>102</v>
      </c>
      <c r="B39" s="64" t="s">
        <v>22</v>
      </c>
      <c r="C39" s="161" t="str">
        <f>IF($C$1=$C$2,VLOOKUP($A7,'Proforma AR1'!$A$6:$E$21,4,FALSE),"")</f>
        <v/>
      </c>
      <c r="D39" s="161">
        <f>IF($C$1=$D$2,VLOOKUP($A7,'Proforma AR1'!$A$6:$E$21,4,FALSE),"")</f>
        <v>0</v>
      </c>
      <c r="E39" s="161" t="str">
        <f>IF($C$1=$E$2,VLOOKUP($A7,'Proforma AR1'!$A$6:$E$21,4,FALSE),"")</f>
        <v/>
      </c>
      <c r="F39" s="161" t="str">
        <f>IF($C$1=$F$2,VLOOKUP($A7,'Proforma AR1'!$A$6:$E$21,4,FALSE),"")</f>
        <v/>
      </c>
      <c r="G39" s="161" t="str">
        <f>IF($C$1=$G$2,VLOOKUP($A7,'Proforma AR1'!$A$6:$E$21,4,FALSE),"")</f>
        <v/>
      </c>
      <c r="H39" s="161" t="str">
        <f>IF($C$1=$H$2,VLOOKUP($A7,'Proforma AR1'!$A$6:$E$21,4,FALSE),"")</f>
        <v/>
      </c>
      <c r="I39" s="161" t="str">
        <f>IF($C$1=$I$2,VLOOKUP($A7,'Proforma AR1'!$A$6:$E$21,4,FALSE),"")</f>
        <v/>
      </c>
      <c r="J39" s="161" t="str">
        <f>IF($C$1=$J$2,VLOOKUP($A7,'Proforma AR1'!$A$6:$E$21,4,FALSE),"")</f>
        <v/>
      </c>
      <c r="K39" s="161" t="str">
        <f>IF($C$1=$K$2,VLOOKUP($A7,'Proforma AR1'!$A$6:$E$21,4,FALSE),"")</f>
        <v/>
      </c>
      <c r="L39" s="161" t="str">
        <f>IF($C$1=$L$2,VLOOKUP($A7,'Proforma AR1'!$A$6:$E$21,4,FALSE),"")</f>
        <v/>
      </c>
    </row>
    <row r="40" spans="1:12" ht="15">
      <c r="A40" s="64" t="s">
        <v>103</v>
      </c>
      <c r="B40" s="64" t="s">
        <v>22</v>
      </c>
      <c r="C40" s="161" t="str">
        <f>IF($C$1=$C$2,VLOOKUP($A8,'Proforma AR1'!$A$6:$E$21,4,FALSE),"")</f>
        <v/>
      </c>
      <c r="D40" s="161">
        <f>IF($C$1=$D$2,VLOOKUP($A8,'Proforma AR1'!$A$6:$E$21,4,FALSE),"")</f>
        <v>0</v>
      </c>
      <c r="E40" s="161" t="str">
        <f>IF($C$1=$E$2,VLOOKUP($A8,'Proforma AR1'!$A$6:$E$21,4,FALSE),"")</f>
        <v/>
      </c>
      <c r="F40" s="161" t="str">
        <f>IF($C$1=$F$2,VLOOKUP($A8,'Proforma AR1'!$A$6:$E$21,4,FALSE),"")</f>
        <v/>
      </c>
      <c r="G40" s="161" t="str">
        <f>IF($C$1=$G$2,VLOOKUP($A8,'Proforma AR1'!$A$6:$E$21,4,FALSE),"")</f>
        <v/>
      </c>
      <c r="H40" s="161" t="str">
        <f>IF($C$1=$H$2,VLOOKUP($A8,'Proforma AR1'!$A$6:$E$21,4,FALSE),"")</f>
        <v/>
      </c>
      <c r="I40" s="161" t="str">
        <f>IF($C$1=$I$2,VLOOKUP($A8,'Proforma AR1'!$A$6:$E$21,4,FALSE),"")</f>
        <v/>
      </c>
      <c r="J40" s="161" t="str">
        <f>IF($C$1=$J$2,VLOOKUP($A8,'Proforma AR1'!$A$6:$E$21,4,FALSE),"")</f>
        <v/>
      </c>
      <c r="K40" s="161" t="str">
        <f>IF($C$1=$K$2,VLOOKUP($A8,'Proforma AR1'!$A$6:$E$21,4,FALSE),"")</f>
        <v/>
      </c>
      <c r="L40" s="161" t="str">
        <f>IF($C$1=$L$2,VLOOKUP($A8,'Proforma AR1'!$A$6:$E$21,4,FALSE),"")</f>
        <v/>
      </c>
    </row>
    <row r="41" spans="1:12" ht="15">
      <c r="A41" s="64" t="s">
        <v>104</v>
      </c>
      <c r="B41" s="64" t="s">
        <v>22</v>
      </c>
      <c r="C41" s="161" t="str">
        <f>IF($C$1=$C$2,VLOOKUP($A9,'Proforma AR1'!$A$6:$E$21,4,FALSE),"")</f>
        <v/>
      </c>
      <c r="D41" s="161">
        <f>IF($C$1=$D$2,VLOOKUP($A9,'Proforma AR1'!$A$6:$E$21,4,FALSE),"")</f>
        <v>0</v>
      </c>
      <c r="E41" s="161" t="str">
        <f>IF($C$1=$E$2,VLOOKUP($A9,'Proforma AR1'!$A$6:$E$21,4,FALSE),"")</f>
        <v/>
      </c>
      <c r="F41" s="161" t="str">
        <f>IF($C$1=$F$2,VLOOKUP($A9,'Proforma AR1'!$A$6:$E$21,4,FALSE),"")</f>
        <v/>
      </c>
      <c r="G41" s="161" t="str">
        <f>IF($C$1=$G$2,VLOOKUP($A9,'Proforma AR1'!$A$6:$E$21,4,FALSE),"")</f>
        <v/>
      </c>
      <c r="H41" s="161" t="str">
        <f>IF($C$1=$H$2,VLOOKUP($A9,'Proforma AR1'!$A$6:$E$21,4,FALSE),"")</f>
        <v/>
      </c>
      <c r="I41" s="161" t="str">
        <f>IF($C$1=$I$2,VLOOKUP($A9,'Proforma AR1'!$A$6:$E$21,4,FALSE),"")</f>
        <v/>
      </c>
      <c r="J41" s="161" t="str">
        <f>IF($C$1=$J$2,VLOOKUP($A9,'Proforma AR1'!$A$6:$E$21,4,FALSE),"")</f>
        <v/>
      </c>
      <c r="K41" s="161" t="str">
        <f>IF($C$1=$K$2,VLOOKUP($A9,'Proforma AR1'!$A$6:$E$21,4,FALSE),"")</f>
        <v/>
      </c>
      <c r="L41" s="161" t="str">
        <f>IF($C$1=$L$2,VLOOKUP($A9,'Proforma AR1'!$A$6:$E$21,4,FALSE),"")</f>
        <v/>
      </c>
    </row>
    <row r="42" spans="1:12" ht="15">
      <c r="A42" s="64" t="s">
        <v>105</v>
      </c>
      <c r="B42" s="64" t="s">
        <v>22</v>
      </c>
      <c r="C42" s="161" t="str">
        <f>IF($C$1=$C$2,VLOOKUP($A10,'Proforma AR1'!$A$6:$E$21,4,FALSE),"")</f>
        <v/>
      </c>
      <c r="D42" s="161">
        <f>IF($C$1=$D$2,VLOOKUP($A10,'Proforma AR1'!$A$6:$E$21,4,FALSE),"")</f>
        <v>0</v>
      </c>
      <c r="E42" s="161" t="str">
        <f>IF($C$1=$E$2,VLOOKUP($A10,'Proforma AR1'!$A$6:$E$21,4,FALSE),"")</f>
        <v/>
      </c>
      <c r="F42" s="161" t="str">
        <f>IF($C$1=$F$2,VLOOKUP($A10,'Proforma AR1'!$A$6:$E$21,4,FALSE),"")</f>
        <v/>
      </c>
      <c r="G42" s="161" t="str">
        <f>IF($C$1=$G$2,VLOOKUP($A10,'Proforma AR1'!$A$6:$E$21,4,FALSE),"")</f>
        <v/>
      </c>
      <c r="H42" s="161" t="str">
        <f>IF($C$1=$H$2,VLOOKUP($A10,'Proforma AR1'!$A$6:$E$21,4,FALSE),"")</f>
        <v/>
      </c>
      <c r="I42" s="161" t="str">
        <f>IF($C$1=$I$2,VLOOKUP($A10,'Proforma AR1'!$A$6:$E$21,4,FALSE),"")</f>
        <v/>
      </c>
      <c r="J42" s="161" t="str">
        <f>IF($C$1=$J$2,VLOOKUP($A10,'Proforma AR1'!$A$6:$E$21,4,FALSE),"")</f>
        <v/>
      </c>
      <c r="K42" s="161" t="str">
        <f>IF($C$1=$K$2,VLOOKUP($A10,'Proforma AR1'!$A$6:$E$21,4,FALSE),"")</f>
        <v/>
      </c>
      <c r="L42" s="161" t="str">
        <f>IF($C$1=$L$2,VLOOKUP($A10,'Proforma AR1'!$A$6:$E$21,4,FALSE),"")</f>
        <v/>
      </c>
    </row>
    <row r="43" spans="1:12" ht="15">
      <c r="A43" s="64" t="s">
        <v>106</v>
      </c>
      <c r="B43" s="64" t="s">
        <v>22</v>
      </c>
      <c r="C43" s="161" t="str">
        <f>IF($C$1=$C$2,VLOOKUP($A11,'Proforma AR1'!$A$6:$E$21,4,FALSE),"")</f>
        <v/>
      </c>
      <c r="D43" s="161">
        <f>IF($C$1=$D$2,VLOOKUP($A11,'Proforma AR1'!$A$6:$E$21,4,FALSE),"")</f>
        <v>0</v>
      </c>
      <c r="E43" s="161" t="str">
        <f>IF($C$1=$E$2,VLOOKUP($A11,'Proforma AR1'!$A$6:$E$21,4,FALSE),"")</f>
        <v/>
      </c>
      <c r="F43" s="161" t="str">
        <f>IF($C$1=$F$2,VLOOKUP($A11,'Proforma AR1'!$A$6:$E$21,4,FALSE),"")</f>
        <v/>
      </c>
      <c r="G43" s="161" t="str">
        <f>IF($C$1=$G$2,VLOOKUP($A11,'Proforma AR1'!$A$6:$E$21,4,FALSE),"")</f>
        <v/>
      </c>
      <c r="H43" s="161" t="str">
        <f>IF($C$1=$H$2,VLOOKUP($A11,'Proforma AR1'!$A$6:$E$21,4,FALSE),"")</f>
        <v/>
      </c>
      <c r="I43" s="161" t="str">
        <f>IF($C$1=$I$2,VLOOKUP($A11,'Proforma AR1'!$A$6:$E$21,4,FALSE),"")</f>
        <v/>
      </c>
      <c r="J43" s="161" t="str">
        <f>IF($C$1=$J$2,VLOOKUP($A11,'Proforma AR1'!$A$6:$E$21,4,FALSE),"")</f>
        <v/>
      </c>
      <c r="K43" s="161" t="str">
        <f>IF($C$1=$K$2,VLOOKUP($A11,'Proforma AR1'!$A$6:$E$21,4,FALSE),"")</f>
        <v/>
      </c>
      <c r="L43" s="161" t="str">
        <f>IF($C$1=$L$2,VLOOKUP($A11,'Proforma AR1'!$A$6:$E$21,4,FALSE),"")</f>
        <v/>
      </c>
    </row>
    <row r="44" spans="1:12" ht="15">
      <c r="A44" s="64" t="s">
        <v>107</v>
      </c>
      <c r="B44" s="64" t="s">
        <v>22</v>
      </c>
      <c r="C44" s="161" t="str">
        <f>IF($C$1=$C$2,VLOOKUP($A12,'Proforma AR1'!$A$6:$E$21,4,FALSE),"")</f>
        <v/>
      </c>
      <c r="D44" s="161">
        <f>IF($C$1=$D$2,VLOOKUP($A12,'Proforma AR1'!$A$6:$E$21,4,FALSE),"")</f>
        <v>0</v>
      </c>
      <c r="E44" s="161" t="str">
        <f>IF($C$1=$E$2,VLOOKUP($A12,'Proforma AR1'!$A$6:$E$21,4,FALSE),"")</f>
        <v/>
      </c>
      <c r="F44" s="161" t="str">
        <f>IF($C$1=$F$2,VLOOKUP($A12,'Proforma AR1'!$A$6:$E$21,4,FALSE),"")</f>
        <v/>
      </c>
      <c r="G44" s="161" t="str">
        <f>IF($C$1=$G$2,VLOOKUP($A12,'Proforma AR1'!$A$6:$E$21,4,FALSE),"")</f>
        <v/>
      </c>
      <c r="H44" s="161" t="str">
        <f>IF($C$1=$H$2,VLOOKUP($A12,'Proforma AR1'!$A$6:$E$21,4,FALSE),"")</f>
        <v/>
      </c>
      <c r="I44" s="161" t="str">
        <f>IF($C$1=$I$2,VLOOKUP($A12,'Proforma AR1'!$A$6:$E$21,4,FALSE),"")</f>
        <v/>
      </c>
      <c r="J44" s="161" t="str">
        <f>IF($C$1=$J$2,VLOOKUP($A12,'Proforma AR1'!$A$6:$E$21,4,FALSE),"")</f>
        <v/>
      </c>
      <c r="K44" s="161" t="str">
        <f>IF($C$1=$K$2,VLOOKUP($A12,'Proforma AR1'!$A$6:$E$21,4,FALSE),"")</f>
        <v/>
      </c>
      <c r="L44" s="161" t="str">
        <f>IF($C$1=$L$2,VLOOKUP($A12,'Proforma AR1'!$A$6:$E$21,4,FALSE),"")</f>
        <v/>
      </c>
    </row>
    <row r="45" spans="1:12" ht="15">
      <c r="A45" s="64" t="s">
        <v>108</v>
      </c>
      <c r="B45" s="64" t="s">
        <v>22</v>
      </c>
      <c r="C45" s="161" t="str">
        <f>IF($C$1=$C$2,VLOOKUP($A13,'Proforma AR1'!$A$6:$E$21,4,FALSE),"")</f>
        <v/>
      </c>
      <c r="D45" s="161">
        <f>IF($C$1=$D$2,VLOOKUP($A13,'Proforma AR1'!$A$6:$E$21,4,FALSE),"")</f>
        <v>0</v>
      </c>
      <c r="E45" s="161" t="str">
        <f>IF($C$1=$E$2,VLOOKUP($A13,'Proforma AR1'!$A$6:$E$21,4,FALSE),"")</f>
        <v/>
      </c>
      <c r="F45" s="161" t="str">
        <f>IF($C$1=$F$2,VLOOKUP($A13,'Proforma AR1'!$A$6:$E$21,4,FALSE),"")</f>
        <v/>
      </c>
      <c r="G45" s="161" t="str">
        <f>IF($C$1=$G$2,VLOOKUP($A13,'Proforma AR1'!$A$6:$E$21,4,FALSE),"")</f>
        <v/>
      </c>
      <c r="H45" s="161" t="str">
        <f>IF($C$1=$H$2,VLOOKUP($A13,'Proforma AR1'!$A$6:$E$21,4,FALSE),"")</f>
        <v/>
      </c>
      <c r="I45" s="161" t="str">
        <f>IF($C$1=$I$2,VLOOKUP($A13,'Proforma AR1'!$A$6:$E$21,4,FALSE),"")</f>
        <v/>
      </c>
      <c r="J45" s="161" t="str">
        <f>IF($C$1=$J$2,VLOOKUP($A13,'Proforma AR1'!$A$6:$E$21,4,FALSE),"")</f>
        <v/>
      </c>
      <c r="K45" s="161" t="str">
        <f>IF($C$1=$K$2,VLOOKUP($A13,'Proforma AR1'!$A$6:$E$21,4,FALSE),"")</f>
        <v/>
      </c>
      <c r="L45" s="161" t="str">
        <f>IF($C$1=$L$2,VLOOKUP($A13,'Proforma AR1'!$A$6:$E$21,4,FALSE),"")</f>
        <v/>
      </c>
    </row>
    <row r="46" spans="1:12" ht="15">
      <c r="A46" s="64" t="s">
        <v>109</v>
      </c>
      <c r="B46" s="64" t="s">
        <v>22</v>
      </c>
      <c r="C46" s="161" t="str">
        <f>IF($C$1=$C$2,VLOOKUP($A14,'Proforma AR1'!$A$6:$E$21,4,FALSE),"")</f>
        <v/>
      </c>
      <c r="D46" s="161">
        <f>IF($C$1=$D$2,VLOOKUP($A14,'Proforma AR1'!$A$6:$E$21,4,FALSE),"")</f>
        <v>0</v>
      </c>
      <c r="E46" s="161" t="str">
        <f>IF($C$1=$E$2,VLOOKUP($A14,'Proforma AR1'!$A$6:$E$21,4,FALSE),"")</f>
        <v/>
      </c>
      <c r="F46" s="161" t="str">
        <f>IF($C$1=$F$2,VLOOKUP($A14,'Proforma AR1'!$A$6:$E$21,4,FALSE),"")</f>
        <v/>
      </c>
      <c r="G46" s="161" t="str">
        <f>IF($C$1=$G$2,VLOOKUP($A14,'Proforma AR1'!$A$6:$E$21,4,FALSE),"")</f>
        <v/>
      </c>
      <c r="H46" s="161" t="str">
        <f>IF($C$1=$H$2,VLOOKUP($A14,'Proforma AR1'!$A$6:$E$21,4,FALSE),"")</f>
        <v/>
      </c>
      <c r="I46" s="161" t="str">
        <f>IF($C$1=$I$2,VLOOKUP($A14,'Proforma AR1'!$A$6:$E$21,4,FALSE),"")</f>
        <v/>
      </c>
      <c r="J46" s="161" t="str">
        <f>IF($C$1=$J$2,VLOOKUP($A14,'Proforma AR1'!$A$6:$E$21,4,FALSE),"")</f>
        <v/>
      </c>
      <c r="K46" s="161" t="str">
        <f>IF($C$1=$K$2,VLOOKUP($A14,'Proforma AR1'!$A$6:$E$21,4,FALSE),"")</f>
        <v/>
      </c>
      <c r="L46" s="161" t="str">
        <f>IF($C$1=$L$2,VLOOKUP($A14,'Proforma AR1'!$A$6:$E$21,4,FALSE),"")</f>
        <v/>
      </c>
    </row>
    <row r="47" spans="1:12" ht="15">
      <c r="A47" s="64" t="s">
        <v>110</v>
      </c>
      <c r="B47" s="64" t="s">
        <v>22</v>
      </c>
      <c r="C47" s="161" t="str">
        <f>IF($C$1=$C$2,VLOOKUP($A15,'Proforma AR1'!$A$6:$E$21,4,FALSE),"")</f>
        <v/>
      </c>
      <c r="D47" s="161">
        <f>IF($C$1=$D$2,VLOOKUP($A15,'Proforma AR1'!$A$6:$E$21,4,FALSE),"")</f>
        <v>0</v>
      </c>
      <c r="E47" s="161" t="str">
        <f>IF($C$1=$E$2,VLOOKUP($A15,'Proforma AR1'!$A$6:$E$21,4,FALSE),"")</f>
        <v/>
      </c>
      <c r="F47" s="161" t="str">
        <f>IF($C$1=$F$2,VLOOKUP($A15,'Proforma AR1'!$A$6:$E$21,4,FALSE),"")</f>
        <v/>
      </c>
      <c r="G47" s="161" t="str">
        <f>IF($C$1=$G$2,VLOOKUP($A15,'Proforma AR1'!$A$6:$E$21,4,FALSE),"")</f>
        <v/>
      </c>
      <c r="H47" s="161" t="str">
        <f>IF($C$1=$H$2,VLOOKUP($A15,'Proforma AR1'!$A$6:$E$21,4,FALSE),"")</f>
        <v/>
      </c>
      <c r="I47" s="161" t="str">
        <f>IF($C$1=$I$2,VLOOKUP($A15,'Proforma AR1'!$A$6:$E$21,4,FALSE),"")</f>
        <v/>
      </c>
      <c r="J47" s="161" t="str">
        <f>IF($C$1=$J$2,VLOOKUP($A15,'Proforma AR1'!$A$6:$E$21,4,FALSE),"")</f>
        <v/>
      </c>
      <c r="K47" s="161" t="str">
        <f>IF($C$1=$K$2,VLOOKUP($A15,'Proforma AR1'!$A$6:$E$21,4,FALSE),"")</f>
        <v/>
      </c>
      <c r="L47" s="161" t="str">
        <f>IF($C$1=$L$2,VLOOKUP($A15,'Proforma AR1'!$A$6:$E$21,4,FALSE),"")</f>
        <v/>
      </c>
    </row>
    <row r="48" spans="1:12" ht="15">
      <c r="A48" s="64" t="s">
        <v>111</v>
      </c>
      <c r="B48" s="64" t="s">
        <v>22</v>
      </c>
      <c r="C48" s="161" t="str">
        <f>IF($C$1=$C$2,VLOOKUP($A16,'Proforma AR1'!$A$6:$E$21,4,FALSE),"")</f>
        <v/>
      </c>
      <c r="D48" s="161">
        <f>IF($C$1=$D$2,VLOOKUP($A16,'Proforma AR1'!$A$6:$E$21,4,FALSE),"")</f>
        <v>0</v>
      </c>
      <c r="E48" s="161" t="str">
        <f>IF($C$1=$E$2,VLOOKUP($A16,'Proforma AR1'!$A$6:$E$21,4,FALSE),"")</f>
        <v/>
      </c>
      <c r="F48" s="161" t="str">
        <f>IF($C$1=$F$2,VLOOKUP($A16,'Proforma AR1'!$A$6:$E$21,4,FALSE),"")</f>
        <v/>
      </c>
      <c r="G48" s="161" t="str">
        <f>IF($C$1=$G$2,VLOOKUP($A16,'Proforma AR1'!$A$6:$E$21,4,FALSE),"")</f>
        <v/>
      </c>
      <c r="H48" s="161" t="str">
        <f>IF($C$1=$H$2,VLOOKUP($A16,'Proforma AR1'!$A$6:$E$21,4,FALSE),"")</f>
        <v/>
      </c>
      <c r="I48" s="161" t="str">
        <f>IF($C$1=$I$2,VLOOKUP($A16,'Proforma AR1'!$A$6:$E$21,4,FALSE),"")</f>
        <v/>
      </c>
      <c r="J48" s="161" t="str">
        <f>IF($C$1=$J$2,VLOOKUP($A16,'Proforma AR1'!$A$6:$E$21,4,FALSE),"")</f>
        <v/>
      </c>
      <c r="K48" s="161" t="str">
        <f>IF($C$1=$K$2,VLOOKUP($A16,'Proforma AR1'!$A$6:$E$21,4,FALSE),"")</f>
        <v/>
      </c>
      <c r="L48" s="161" t="str">
        <f>IF($C$1=$L$2,VLOOKUP($A16,'Proforma AR1'!$A$6:$E$21,4,FALSE),"")</f>
        <v/>
      </c>
    </row>
    <row r="49" spans="1:12" ht="15">
      <c r="A49" s="64" t="s">
        <v>112</v>
      </c>
      <c r="B49" s="64" t="s">
        <v>22</v>
      </c>
      <c r="C49" s="161" t="str">
        <f>IF($C$1=$C$2,VLOOKUP($A17,'Proforma AR1'!$A$6:$E$21,4,FALSE),"")</f>
        <v/>
      </c>
      <c r="D49" s="161">
        <f>IF($C$1=$D$2,VLOOKUP($A17,'Proforma AR1'!$A$6:$E$21,4,FALSE),"")</f>
        <v>0</v>
      </c>
      <c r="E49" s="161" t="str">
        <f>IF($C$1=$E$2,VLOOKUP($A17,'Proforma AR1'!$A$6:$E$21,4,FALSE),"")</f>
        <v/>
      </c>
      <c r="F49" s="161" t="str">
        <f>IF($C$1=$F$2,VLOOKUP($A17,'Proforma AR1'!$A$6:$E$21,4,FALSE),"")</f>
        <v/>
      </c>
      <c r="G49" s="161" t="str">
        <f>IF($C$1=$G$2,VLOOKUP($A17,'Proforma AR1'!$A$6:$E$21,4,FALSE),"")</f>
        <v/>
      </c>
      <c r="H49" s="161" t="str">
        <f>IF($C$1=$H$2,VLOOKUP($A17,'Proforma AR1'!$A$6:$E$21,4,FALSE),"")</f>
        <v/>
      </c>
      <c r="I49" s="161" t="str">
        <f>IF($C$1=$I$2,VLOOKUP($A17,'Proforma AR1'!$A$6:$E$21,4,FALSE),"")</f>
        <v/>
      </c>
      <c r="J49" s="161" t="str">
        <f>IF($C$1=$J$2,VLOOKUP($A17,'Proforma AR1'!$A$6:$E$21,4,FALSE),"")</f>
        <v/>
      </c>
      <c r="K49" s="161" t="str">
        <f>IF($C$1=$K$2,VLOOKUP($A17,'Proforma AR1'!$A$6:$E$21,4,FALSE),"")</f>
        <v/>
      </c>
      <c r="L49" s="161" t="str">
        <f>IF($C$1=$L$2,VLOOKUP($A17,'Proforma AR1'!$A$6:$E$21,4,FALSE),"")</f>
        <v/>
      </c>
    </row>
    <row r="50" spans="1:12" ht="15">
      <c r="A50" s="64" t="s">
        <v>113</v>
      </c>
      <c r="B50" s="64" t="s">
        <v>22</v>
      </c>
      <c r="C50" s="161" t="str">
        <f>IF($C$1=$C$2,VLOOKUP($A18,'Proforma AR1'!$A$6:$E$21,4,FALSE),"")</f>
        <v/>
      </c>
      <c r="D50" s="161">
        <f>IF($C$1=$D$2,VLOOKUP($A18,'Proforma AR1'!$A$6:$E$21,4,FALSE),"")</f>
        <v>0</v>
      </c>
      <c r="E50" s="161" t="str">
        <f>IF($C$1=$E$2,VLOOKUP($A18,'Proforma AR1'!$A$6:$E$21,4,FALSE),"")</f>
        <v/>
      </c>
      <c r="F50" s="161" t="str">
        <f>IF($C$1=$F$2,VLOOKUP($A18,'Proforma AR1'!$A$6:$E$21,4,FALSE),"")</f>
        <v/>
      </c>
      <c r="G50" s="161" t="str">
        <f>IF($C$1=$G$2,VLOOKUP($A18,'Proforma AR1'!$A$6:$E$21,4,FALSE),"")</f>
        <v/>
      </c>
      <c r="H50" s="161" t="str">
        <f>IF($C$1=$H$2,VLOOKUP($A18,'Proforma AR1'!$A$6:$E$21,4,FALSE),"")</f>
        <v/>
      </c>
      <c r="I50" s="161" t="str">
        <f>IF($C$1=$I$2,VLOOKUP($A18,'Proforma AR1'!$A$6:$E$21,4,FALSE),"")</f>
        <v/>
      </c>
      <c r="J50" s="161" t="str">
        <f>IF($C$1=$J$2,VLOOKUP($A18,'Proforma AR1'!$A$6:$E$21,4,FALSE),"")</f>
        <v/>
      </c>
      <c r="K50" s="161" t="str">
        <f>IF($C$1=$K$2,VLOOKUP($A18,'Proforma AR1'!$A$6:$E$21,4,FALSE),"")</f>
        <v/>
      </c>
      <c r="L50" s="161" t="str">
        <f>IF($C$1=$L$2,VLOOKUP($A18,'Proforma AR1'!$A$6:$E$21,4,FALSE),"")</f>
        <v/>
      </c>
    </row>
    <row r="51" spans="1:12" ht="15">
      <c r="A51" s="64" t="s">
        <v>670</v>
      </c>
      <c r="B51" s="64" t="s">
        <v>22</v>
      </c>
      <c r="C51" s="161"/>
      <c r="D51" s="161">
        <f>IF($C$1=$D$2,VLOOKUP($A19,'Proforma AR1'!$A$6:$E$21,4,FALSE),"")</f>
        <v>0</v>
      </c>
      <c r="E51" s="161" t="str">
        <f>IF($C$1=$E$2,VLOOKUP($A19,'Proforma AR1'!$A$6:$E$21,4,FALSE),"")</f>
        <v/>
      </c>
      <c r="F51" s="161" t="str">
        <f>IF($C$1=$F$2,VLOOKUP($A19,'Proforma AR1'!$A$6:$E$21,4,FALSE),"")</f>
        <v/>
      </c>
      <c r="G51" s="161" t="str">
        <f>IF($C$1=$G$2,VLOOKUP($A19,'Proforma AR1'!$A$6:$E$21,4,FALSE),"")</f>
        <v/>
      </c>
      <c r="H51" s="161" t="str">
        <f>IF($C$1=$H$2,VLOOKUP($A19,'Proforma AR1'!$A$6:$E$21,4,FALSE),"")</f>
        <v/>
      </c>
      <c r="I51" s="161" t="str">
        <f>IF($C$1=$I$2,VLOOKUP($A19,'Proforma AR1'!$A$6:$E$21,4,FALSE),"")</f>
        <v/>
      </c>
      <c r="J51" s="161" t="str">
        <f>IF($C$1=$J$2,VLOOKUP($A19,'Proforma AR1'!$A$6:$E$21,4,FALSE),"")</f>
        <v/>
      </c>
      <c r="K51" s="161" t="str">
        <f>IF($C$1=$K$2,VLOOKUP($A19,'Proforma AR1'!$A$6:$E$21,4,FALSE),"")</f>
        <v/>
      </c>
      <c r="L51" s="161" t="str">
        <f>IF($C$1=$L$2,VLOOKUP($A19,'Proforma AR1'!$A$6:$E$21,4,FALSE),"")</f>
        <v/>
      </c>
    </row>
    <row r="52" spans="1:12" ht="15">
      <c r="A52" s="162" t="s">
        <v>114</v>
      </c>
      <c r="B52" s="162" t="s">
        <v>23</v>
      </c>
      <c r="C52" s="163" t="str">
        <f>IF($C$1=$C$2,VLOOKUP($A4,'Proforma AR1'!$A$6:$E$21,5,FALSE),"")</f>
        <v/>
      </c>
      <c r="D52" s="163">
        <f>IF($C$1=$D$2,VLOOKUP($A4,'Proforma AR1'!$A$6:$E$21,5,FALSE),"")</f>
        <v>0</v>
      </c>
      <c r="E52" s="163" t="str">
        <f>IF($C$1=$E$2,VLOOKUP($A4,'Proforma AR1'!$A$6:$E$21,5,FALSE),"")</f>
        <v/>
      </c>
      <c r="F52" s="163" t="str">
        <f>IF($C$1=$F$2,VLOOKUP($A4,'Proforma AR1'!$A$6:$E$21,5,FALSE),"")</f>
        <v/>
      </c>
      <c r="G52" s="163" t="str">
        <f>IF($C$1=$G$2,VLOOKUP($A4,'Proforma AR1'!$A$6:$E$21,5,FALSE),"")</f>
        <v/>
      </c>
      <c r="H52" s="163" t="str">
        <f>IF($C$1=$H$2,VLOOKUP($A4,'Proforma AR1'!$A$6:$E$21,5,FALSE),"")</f>
        <v/>
      </c>
      <c r="I52" s="163" t="str">
        <f>IF($C$1=$I$2,VLOOKUP($A4,'Proforma AR1'!$A$6:$E$21,5,FALSE),"")</f>
        <v/>
      </c>
      <c r="J52" s="163" t="str">
        <f>IF($C$1=$J$2,VLOOKUP($A4,'Proforma AR1'!$A$6:$E$21,5,FALSE),"")</f>
        <v/>
      </c>
      <c r="K52" s="163" t="str">
        <f>IF($C$1=$K$2,VLOOKUP($A4,'Proforma AR1'!$A$6:$E$21,5,FALSE),"")</f>
        <v/>
      </c>
      <c r="L52" s="163" t="str">
        <f>IF($C$1=$L$2,VLOOKUP($A4,'Proforma AR1'!$A$6:$E$21,5,FALSE),"")</f>
        <v/>
      </c>
    </row>
    <row r="53" spans="1:12" ht="15">
      <c r="A53" s="64" t="s">
        <v>115</v>
      </c>
      <c r="B53" s="64" t="s">
        <v>23</v>
      </c>
      <c r="C53" s="163" t="str">
        <f>IF($C$1=$C$2,VLOOKUP($A5,'Proforma AR1'!$A$6:$E$21,5,FALSE),"")</f>
        <v/>
      </c>
      <c r="D53" s="163">
        <f>IF($C$1=$D$2,VLOOKUP($A5,'Proforma AR1'!$A$6:$E$21,5,FALSE),"")</f>
        <v>0</v>
      </c>
      <c r="E53" s="163" t="str">
        <f>IF($C$1=$E$2,VLOOKUP($A5,'Proforma AR1'!$A$6:$E$21,5,FALSE),"")</f>
        <v/>
      </c>
      <c r="F53" s="163" t="str">
        <f>IF($C$1=$F$2,VLOOKUP($A5,'Proforma AR1'!$A$6:$E$21,5,FALSE),"")</f>
        <v/>
      </c>
      <c r="G53" s="163" t="str">
        <f>IF($C$1=$G$2,VLOOKUP($A5,'Proforma AR1'!$A$6:$E$21,5,FALSE),"")</f>
        <v/>
      </c>
      <c r="H53" s="163" t="str">
        <f>IF($C$1=$H$2,VLOOKUP($A5,'Proforma AR1'!$A$6:$E$21,5,FALSE),"")</f>
        <v/>
      </c>
      <c r="I53" s="163" t="str">
        <f>IF($C$1=$I$2,VLOOKUP($A5,'Proforma AR1'!$A$6:$E$21,5,FALSE),"")</f>
        <v/>
      </c>
      <c r="J53" s="163" t="str">
        <f>IF($C$1=$J$2,VLOOKUP($A5,'Proforma AR1'!$A$6:$E$21,5,FALSE),"")</f>
        <v/>
      </c>
      <c r="K53" s="163" t="str">
        <f>IF($C$1=$K$2,VLOOKUP($A5,'Proforma AR1'!$A$6:$E$21,5,FALSE),"")</f>
        <v/>
      </c>
      <c r="L53" s="163" t="str">
        <f>IF($C$1=$L$2,VLOOKUP($A5,'Proforma AR1'!$A$6:$E$21,5,FALSE),"")</f>
        <v/>
      </c>
    </row>
    <row r="54" spans="1:12" ht="15">
      <c r="A54" s="64" t="s">
        <v>116</v>
      </c>
      <c r="B54" s="64" t="s">
        <v>23</v>
      </c>
      <c r="C54" s="163" t="str">
        <f>IF($C$1=$C$2,VLOOKUP($A6,'Proforma AR1'!$A$6:$E$21,5,FALSE),"")</f>
        <v/>
      </c>
      <c r="D54" s="163">
        <f>IF($C$1=$D$2,VLOOKUP($A6,'Proforma AR1'!$A$6:$E$21,5,FALSE),"")</f>
        <v>0</v>
      </c>
      <c r="E54" s="163" t="str">
        <f>IF($C$1=$E$2,VLOOKUP($A6,'Proforma AR1'!$A$6:$E$21,5,FALSE),"")</f>
        <v/>
      </c>
      <c r="F54" s="163" t="str">
        <f>IF($C$1=$F$2,VLOOKUP($A6,'Proforma AR1'!$A$6:$E$21,5,FALSE),"")</f>
        <v/>
      </c>
      <c r="G54" s="163" t="str">
        <f>IF($C$1=$G$2,VLOOKUP($A6,'Proforma AR1'!$A$6:$E$21,5,FALSE),"")</f>
        <v/>
      </c>
      <c r="H54" s="163" t="str">
        <f>IF($C$1=$H$2,VLOOKUP($A6,'Proforma AR1'!$A$6:$E$21,5,FALSE),"")</f>
        <v/>
      </c>
      <c r="I54" s="163" t="str">
        <f>IF($C$1=$I$2,VLOOKUP($A6,'Proforma AR1'!$A$6:$E$21,5,FALSE),"")</f>
        <v/>
      </c>
      <c r="J54" s="163" t="str">
        <f>IF($C$1=$J$2,VLOOKUP($A6,'Proforma AR1'!$A$6:$E$21,5,FALSE),"")</f>
        <v/>
      </c>
      <c r="K54" s="163" t="str">
        <f>IF($C$1=$K$2,VLOOKUP($A6,'Proforma AR1'!$A$6:$E$21,5,FALSE),"")</f>
        <v/>
      </c>
      <c r="L54" s="163" t="str">
        <f>IF($C$1=$L$2,VLOOKUP($A6,'Proforma AR1'!$A$6:$E$21,5,FALSE),"")</f>
        <v/>
      </c>
    </row>
    <row r="55" spans="1:12" ht="15">
      <c r="A55" s="64" t="s">
        <v>117</v>
      </c>
      <c r="B55" s="64" t="s">
        <v>23</v>
      </c>
      <c r="C55" s="163" t="str">
        <f>IF($C$1=$C$2,VLOOKUP($A7,'Proforma AR1'!$A$6:$E$21,5,FALSE),"")</f>
        <v/>
      </c>
      <c r="D55" s="163">
        <f>IF($C$1=$D$2,VLOOKUP($A7,'Proforma AR1'!$A$6:$E$21,5,FALSE),"")</f>
        <v>0</v>
      </c>
      <c r="E55" s="163" t="str">
        <f>IF($C$1=$E$2,VLOOKUP($A7,'Proforma AR1'!$A$6:$E$21,5,FALSE),"")</f>
        <v/>
      </c>
      <c r="F55" s="163" t="str">
        <f>IF($C$1=$F$2,VLOOKUP($A7,'Proforma AR1'!$A$6:$E$21,5,FALSE),"")</f>
        <v/>
      </c>
      <c r="G55" s="163" t="str">
        <f>IF($C$1=$G$2,VLOOKUP($A7,'Proforma AR1'!$A$6:$E$21,5,FALSE),"")</f>
        <v/>
      </c>
      <c r="H55" s="163" t="str">
        <f>IF($C$1=$H$2,VLOOKUP($A7,'Proforma AR1'!$A$6:$E$21,5,FALSE),"")</f>
        <v/>
      </c>
      <c r="I55" s="163" t="str">
        <f>IF($C$1=$I$2,VLOOKUP($A7,'Proforma AR1'!$A$6:$E$21,5,FALSE),"")</f>
        <v/>
      </c>
      <c r="J55" s="163" t="str">
        <f>IF($C$1=$J$2,VLOOKUP($A7,'Proforma AR1'!$A$6:$E$21,5,FALSE),"")</f>
        <v/>
      </c>
      <c r="K55" s="163" t="str">
        <f>IF($C$1=$K$2,VLOOKUP($A7,'Proforma AR1'!$A$6:$E$21,5,FALSE),"")</f>
        <v/>
      </c>
      <c r="L55" s="163" t="str">
        <f>IF($C$1=$L$2,VLOOKUP($A7,'Proforma AR1'!$A$6:$E$21,5,FALSE),"")</f>
        <v/>
      </c>
    </row>
    <row r="56" spans="1:12" ht="15">
      <c r="A56" s="64" t="s">
        <v>118</v>
      </c>
      <c r="B56" s="64" t="s">
        <v>23</v>
      </c>
      <c r="C56" s="163" t="str">
        <f>IF($C$1=$C$2,VLOOKUP($A8,'Proforma AR1'!$A$6:$E$21,5,FALSE),"")</f>
        <v/>
      </c>
      <c r="D56" s="163">
        <f>IF($C$1=$D$2,VLOOKUP($A8,'Proforma AR1'!$A$6:$E$21,5,FALSE),"")</f>
        <v>0</v>
      </c>
      <c r="E56" s="163" t="str">
        <f>IF($C$1=$E$2,VLOOKUP($A8,'Proforma AR1'!$A$6:$E$21,5,FALSE),"")</f>
        <v/>
      </c>
      <c r="F56" s="163" t="str">
        <f>IF($C$1=$F$2,VLOOKUP($A8,'Proforma AR1'!$A$6:$E$21,5,FALSE),"")</f>
        <v/>
      </c>
      <c r="G56" s="163" t="str">
        <f>IF($C$1=$G$2,VLOOKUP($A8,'Proforma AR1'!$A$6:$E$21,5,FALSE),"")</f>
        <v/>
      </c>
      <c r="H56" s="163" t="str">
        <f>IF($C$1=$H$2,VLOOKUP($A8,'Proforma AR1'!$A$6:$E$21,5,FALSE),"")</f>
        <v/>
      </c>
      <c r="I56" s="163" t="str">
        <f>IF($C$1=$I$2,VLOOKUP($A8,'Proforma AR1'!$A$6:$E$21,5,FALSE),"")</f>
        <v/>
      </c>
      <c r="J56" s="163" t="str">
        <f>IF($C$1=$J$2,VLOOKUP($A8,'Proforma AR1'!$A$6:$E$21,5,FALSE),"")</f>
        <v/>
      </c>
      <c r="K56" s="163" t="str">
        <f>IF($C$1=$K$2,VLOOKUP($A8,'Proforma AR1'!$A$6:$E$21,5,FALSE),"")</f>
        <v/>
      </c>
      <c r="L56" s="163" t="str">
        <f>IF($C$1=$L$2,VLOOKUP($A8,'Proforma AR1'!$A$6:$E$21,5,FALSE),"")</f>
        <v/>
      </c>
    </row>
    <row r="57" spans="1:12" ht="15">
      <c r="A57" s="64" t="s">
        <v>119</v>
      </c>
      <c r="B57" s="64" t="s">
        <v>23</v>
      </c>
      <c r="C57" s="163" t="str">
        <f>IF($C$1=$C$2,VLOOKUP($A9,'Proforma AR1'!$A$6:$E$21,5,FALSE),"")</f>
        <v/>
      </c>
      <c r="D57" s="163">
        <f>IF($C$1=$D$2,VLOOKUP($A9,'Proforma AR1'!$A$6:$E$21,5,FALSE),"")</f>
        <v>0</v>
      </c>
      <c r="E57" s="163" t="str">
        <f>IF($C$1=$E$2,VLOOKUP($A9,'Proforma AR1'!$A$6:$E$21,5,FALSE),"")</f>
        <v/>
      </c>
      <c r="F57" s="163" t="str">
        <f>IF($C$1=$F$2,VLOOKUP($A9,'Proforma AR1'!$A$6:$E$21,5,FALSE),"")</f>
        <v/>
      </c>
      <c r="G57" s="163" t="str">
        <f>IF($C$1=$G$2,VLOOKUP($A9,'Proforma AR1'!$A$6:$E$21,5,FALSE),"")</f>
        <v/>
      </c>
      <c r="H57" s="163" t="str">
        <f>IF($C$1=$H$2,VLOOKUP($A9,'Proforma AR1'!$A$6:$E$21,5,FALSE),"")</f>
        <v/>
      </c>
      <c r="I57" s="163" t="str">
        <f>IF($C$1=$I$2,VLOOKUP($A9,'Proforma AR1'!$A$6:$E$21,5,FALSE),"")</f>
        <v/>
      </c>
      <c r="J57" s="163" t="str">
        <f>IF($C$1=$J$2,VLOOKUP($A9,'Proforma AR1'!$A$6:$E$21,5,FALSE),"")</f>
        <v/>
      </c>
      <c r="K57" s="163" t="str">
        <f>IF($C$1=$K$2,VLOOKUP($A9,'Proforma AR1'!$A$6:$E$21,5,FALSE),"")</f>
        <v/>
      </c>
      <c r="L57" s="163" t="str">
        <f>IF($C$1=$L$2,VLOOKUP($A9,'Proforma AR1'!$A$6:$E$21,5,FALSE),"")</f>
        <v/>
      </c>
    </row>
    <row r="58" spans="1:12" ht="15">
      <c r="A58" s="64" t="s">
        <v>120</v>
      </c>
      <c r="B58" s="64" t="s">
        <v>23</v>
      </c>
      <c r="C58" s="163" t="str">
        <f>IF($C$1=$C$2,VLOOKUP($A10,'Proforma AR1'!$A$6:$E$21,5,FALSE),"")</f>
        <v/>
      </c>
      <c r="D58" s="163">
        <f>IF($C$1=$D$2,VLOOKUP($A10,'Proforma AR1'!$A$6:$E$21,5,FALSE),"")</f>
        <v>0</v>
      </c>
      <c r="E58" s="163" t="str">
        <f>IF($C$1=$E$2,VLOOKUP($A10,'Proforma AR1'!$A$6:$E$21,5,FALSE),"")</f>
        <v/>
      </c>
      <c r="F58" s="163" t="str">
        <f>IF($C$1=$F$2,VLOOKUP($A10,'Proforma AR1'!$A$6:$E$21,5,FALSE),"")</f>
        <v/>
      </c>
      <c r="G58" s="163" t="str">
        <f>IF($C$1=$G$2,VLOOKUP($A10,'Proforma AR1'!$A$6:$E$21,5,FALSE),"")</f>
        <v/>
      </c>
      <c r="H58" s="163" t="str">
        <f>IF($C$1=$H$2,VLOOKUP($A10,'Proforma AR1'!$A$6:$E$21,5,FALSE),"")</f>
        <v/>
      </c>
      <c r="I58" s="163" t="str">
        <f>IF($C$1=$I$2,VLOOKUP($A10,'Proforma AR1'!$A$6:$E$21,5,FALSE),"")</f>
        <v/>
      </c>
      <c r="J58" s="163" t="str">
        <f>IF($C$1=$J$2,VLOOKUP($A10,'Proforma AR1'!$A$6:$E$21,5,FALSE),"")</f>
        <v/>
      </c>
      <c r="K58" s="163" t="str">
        <f>IF($C$1=$K$2,VLOOKUP($A10,'Proforma AR1'!$A$6:$E$21,5,FALSE),"")</f>
        <v/>
      </c>
      <c r="L58" s="163" t="str">
        <f>IF($C$1=$L$2,VLOOKUP($A10,'Proforma AR1'!$A$6:$E$21,5,FALSE),"")</f>
        <v/>
      </c>
    </row>
    <row r="59" spans="1:12" ht="15">
      <c r="A59" s="64" t="s">
        <v>121</v>
      </c>
      <c r="B59" s="64" t="s">
        <v>23</v>
      </c>
      <c r="C59" s="163" t="str">
        <f>IF($C$1=$C$2,VLOOKUP($A11,'Proforma AR1'!$A$6:$E$21,5,FALSE),"")</f>
        <v/>
      </c>
      <c r="D59" s="163">
        <f>IF($C$1=$D$2,VLOOKUP($A11,'Proforma AR1'!$A$6:$E$21,5,FALSE),"")</f>
        <v>0</v>
      </c>
      <c r="E59" s="163" t="str">
        <f>IF($C$1=$E$2,VLOOKUP($A11,'Proforma AR1'!$A$6:$E$21,5,FALSE),"")</f>
        <v/>
      </c>
      <c r="F59" s="163" t="str">
        <f>IF($C$1=$F$2,VLOOKUP($A11,'Proforma AR1'!$A$6:$E$21,5,FALSE),"")</f>
        <v/>
      </c>
      <c r="G59" s="163" t="str">
        <f>IF($C$1=$G$2,VLOOKUP($A11,'Proforma AR1'!$A$6:$E$21,5,FALSE),"")</f>
        <v/>
      </c>
      <c r="H59" s="163" t="str">
        <f>IF($C$1=$H$2,VLOOKUP($A11,'Proforma AR1'!$A$6:$E$21,5,FALSE),"")</f>
        <v/>
      </c>
      <c r="I59" s="163" t="str">
        <f>IF($C$1=$I$2,VLOOKUP($A11,'Proforma AR1'!$A$6:$E$21,5,FALSE),"")</f>
        <v/>
      </c>
      <c r="J59" s="163" t="str">
        <f>IF($C$1=$J$2,VLOOKUP($A11,'Proforma AR1'!$A$6:$E$21,5,FALSE),"")</f>
        <v/>
      </c>
      <c r="K59" s="163" t="str">
        <f>IF($C$1=$K$2,VLOOKUP($A11,'Proforma AR1'!$A$6:$E$21,5,FALSE),"")</f>
        <v/>
      </c>
      <c r="L59" s="163" t="str">
        <f>IF($C$1=$L$2,VLOOKUP($A11,'Proforma AR1'!$A$6:$E$21,5,FALSE),"")</f>
        <v/>
      </c>
    </row>
    <row r="60" spans="1:12" ht="15">
      <c r="A60" s="64" t="s">
        <v>122</v>
      </c>
      <c r="B60" s="64" t="s">
        <v>23</v>
      </c>
      <c r="C60" s="163" t="str">
        <f>IF($C$1=$C$2,VLOOKUP($A12,'Proforma AR1'!$A$6:$E$21,5,FALSE),"")</f>
        <v/>
      </c>
      <c r="D60" s="163">
        <f>IF($C$1=$D$2,VLOOKUP($A12,'Proforma AR1'!$A$6:$E$21,5,FALSE),"")</f>
        <v>0</v>
      </c>
      <c r="E60" s="163" t="str">
        <f>IF($C$1=$E$2,VLOOKUP($A12,'Proforma AR1'!$A$6:$E$21,5,FALSE),"")</f>
        <v/>
      </c>
      <c r="F60" s="163" t="str">
        <f>IF($C$1=$F$2,VLOOKUP($A12,'Proforma AR1'!$A$6:$E$21,5,FALSE),"")</f>
        <v/>
      </c>
      <c r="G60" s="163" t="str">
        <f>IF($C$1=$G$2,VLOOKUP($A12,'Proforma AR1'!$A$6:$E$21,5,FALSE),"")</f>
        <v/>
      </c>
      <c r="H60" s="163" t="str">
        <f>IF($C$1=$H$2,VLOOKUP($A12,'Proforma AR1'!$A$6:$E$21,5,FALSE),"")</f>
        <v/>
      </c>
      <c r="I60" s="163" t="str">
        <f>IF($C$1=$I$2,VLOOKUP($A12,'Proforma AR1'!$A$6:$E$21,5,FALSE),"")</f>
        <v/>
      </c>
      <c r="J60" s="163" t="str">
        <f>IF($C$1=$J$2,VLOOKUP($A12,'Proforma AR1'!$A$6:$E$21,5,FALSE),"")</f>
        <v/>
      </c>
      <c r="K60" s="163" t="str">
        <f>IF($C$1=$K$2,VLOOKUP($A12,'Proforma AR1'!$A$6:$E$21,5,FALSE),"")</f>
        <v/>
      </c>
      <c r="L60" s="163" t="str">
        <f>IF($C$1=$L$2,VLOOKUP($A12,'Proforma AR1'!$A$6:$E$21,5,FALSE),"")</f>
        <v/>
      </c>
    </row>
    <row r="61" spans="1:12" ht="15">
      <c r="A61" s="64" t="s">
        <v>123</v>
      </c>
      <c r="B61" s="64" t="s">
        <v>23</v>
      </c>
      <c r="C61" s="163" t="str">
        <f>IF($C$1=$C$2,VLOOKUP($A13,'Proforma AR1'!$A$6:$E$21,5,FALSE),"")</f>
        <v/>
      </c>
      <c r="D61" s="163">
        <f>IF($C$1=$D$2,VLOOKUP($A13,'Proforma AR1'!$A$6:$E$21,5,FALSE),"")</f>
        <v>0</v>
      </c>
      <c r="E61" s="163" t="str">
        <f>IF($C$1=$E$2,VLOOKUP($A13,'Proforma AR1'!$A$6:$E$21,5,FALSE),"")</f>
        <v/>
      </c>
      <c r="F61" s="163" t="str">
        <f>IF($C$1=$F$2,VLOOKUP($A13,'Proforma AR1'!$A$6:$E$21,5,FALSE),"")</f>
        <v/>
      </c>
      <c r="G61" s="163" t="str">
        <f>IF($C$1=$G$2,VLOOKUP($A13,'Proforma AR1'!$A$6:$E$21,5,FALSE),"")</f>
        <v/>
      </c>
      <c r="H61" s="163" t="str">
        <f>IF($C$1=$H$2,VLOOKUP($A13,'Proforma AR1'!$A$6:$E$21,5,FALSE),"")</f>
        <v/>
      </c>
      <c r="I61" s="163" t="str">
        <f>IF($C$1=$I$2,VLOOKUP($A13,'Proforma AR1'!$A$6:$E$21,5,FALSE),"")</f>
        <v/>
      </c>
      <c r="J61" s="163" t="str">
        <f>IF($C$1=$J$2,VLOOKUP($A13,'Proforma AR1'!$A$6:$E$21,5,FALSE),"")</f>
        <v/>
      </c>
      <c r="K61" s="163" t="str">
        <f>IF($C$1=$K$2,VLOOKUP($A13,'Proforma AR1'!$A$6:$E$21,5,FALSE),"")</f>
        <v/>
      </c>
      <c r="L61" s="163" t="str">
        <f>IF($C$1=$L$2,VLOOKUP($A13,'Proforma AR1'!$A$6:$E$21,5,FALSE),"")</f>
        <v/>
      </c>
    </row>
    <row r="62" spans="1:12" ht="15">
      <c r="A62" s="64" t="s">
        <v>124</v>
      </c>
      <c r="B62" s="64" t="s">
        <v>23</v>
      </c>
      <c r="C62" s="163" t="str">
        <f>IF($C$1=$C$2,VLOOKUP($A14,'Proforma AR1'!$A$6:$E$21,5,FALSE),"")</f>
        <v/>
      </c>
      <c r="D62" s="163">
        <f>IF($C$1=$D$2,VLOOKUP($A14,'Proforma AR1'!$A$6:$E$21,5,FALSE),"")</f>
        <v>0</v>
      </c>
      <c r="E62" s="163" t="str">
        <f>IF($C$1=$E$2,VLOOKUP($A14,'Proforma AR1'!$A$6:$E$21,5,FALSE),"")</f>
        <v/>
      </c>
      <c r="F62" s="163" t="str">
        <f>IF($C$1=$F$2,VLOOKUP($A14,'Proforma AR1'!$A$6:$E$21,5,FALSE),"")</f>
        <v/>
      </c>
      <c r="G62" s="163" t="str">
        <f>IF($C$1=$G$2,VLOOKUP($A14,'Proforma AR1'!$A$6:$E$21,5,FALSE),"")</f>
        <v/>
      </c>
      <c r="H62" s="163" t="str">
        <f>IF($C$1=$H$2,VLOOKUP($A14,'Proforma AR1'!$A$6:$E$21,5,FALSE),"")</f>
        <v/>
      </c>
      <c r="I62" s="163" t="str">
        <f>IF($C$1=$I$2,VLOOKUP($A14,'Proforma AR1'!$A$6:$E$21,5,FALSE),"")</f>
        <v/>
      </c>
      <c r="J62" s="163" t="str">
        <f>IF($C$1=$J$2,VLOOKUP($A14,'Proforma AR1'!$A$6:$E$21,5,FALSE),"")</f>
        <v/>
      </c>
      <c r="K62" s="163" t="str">
        <f>IF($C$1=$K$2,VLOOKUP($A14,'Proforma AR1'!$A$6:$E$21,5,FALSE),"")</f>
        <v/>
      </c>
      <c r="L62" s="163" t="str">
        <f>IF($C$1=$L$2,VLOOKUP($A14,'Proforma AR1'!$A$6:$E$21,5,FALSE),"")</f>
        <v/>
      </c>
    </row>
    <row r="63" spans="1:12" ht="15">
      <c r="A63" s="64" t="s">
        <v>125</v>
      </c>
      <c r="B63" s="64" t="s">
        <v>23</v>
      </c>
      <c r="C63" s="163" t="str">
        <f>IF($C$1=$C$2,VLOOKUP($A15,'Proforma AR1'!$A$6:$E$21,5,FALSE),"")</f>
        <v/>
      </c>
      <c r="D63" s="163">
        <f>IF($C$1=$D$2,VLOOKUP($A15,'Proforma AR1'!$A$6:$E$21,5,FALSE),"")</f>
        <v>0</v>
      </c>
      <c r="E63" s="163" t="str">
        <f>IF($C$1=$E$2,VLOOKUP($A15,'Proforma AR1'!$A$6:$E$21,5,FALSE),"")</f>
        <v/>
      </c>
      <c r="F63" s="163" t="str">
        <f>IF($C$1=$F$2,VLOOKUP($A15,'Proforma AR1'!$A$6:$E$21,5,FALSE),"")</f>
        <v/>
      </c>
      <c r="G63" s="163" t="str">
        <f>IF($C$1=$G$2,VLOOKUP($A15,'Proforma AR1'!$A$6:$E$21,5,FALSE),"")</f>
        <v/>
      </c>
      <c r="H63" s="163" t="str">
        <f>IF($C$1=$H$2,VLOOKUP($A15,'Proforma AR1'!$A$6:$E$21,5,FALSE),"")</f>
        <v/>
      </c>
      <c r="I63" s="163" t="str">
        <f>IF($C$1=$I$2,VLOOKUP($A15,'Proforma AR1'!$A$6:$E$21,5,FALSE),"")</f>
        <v/>
      </c>
      <c r="J63" s="163" t="str">
        <f>IF($C$1=$J$2,VLOOKUP($A15,'Proforma AR1'!$A$6:$E$21,5,FALSE),"")</f>
        <v/>
      </c>
      <c r="K63" s="163" t="str">
        <f>IF($C$1=$K$2,VLOOKUP($A15,'Proforma AR1'!$A$6:$E$21,5,FALSE),"")</f>
        <v/>
      </c>
      <c r="L63" s="163" t="str">
        <f>IF($C$1=$L$2,VLOOKUP($A15,'Proforma AR1'!$A$6:$E$21,5,FALSE),"")</f>
        <v/>
      </c>
    </row>
    <row r="64" spans="1:12" ht="15">
      <c r="A64" s="64" t="s">
        <v>126</v>
      </c>
      <c r="B64" s="64" t="s">
        <v>23</v>
      </c>
      <c r="C64" s="163" t="str">
        <f>IF($C$1=$C$2,VLOOKUP($A16,'Proforma AR1'!$A$6:$E$21,5,FALSE),"")</f>
        <v/>
      </c>
      <c r="D64" s="163">
        <f>IF($C$1=$D$2,VLOOKUP($A16,'Proforma AR1'!$A$6:$E$21,5,FALSE),"")</f>
        <v>0</v>
      </c>
      <c r="E64" s="163" t="str">
        <f>IF($C$1=$E$2,VLOOKUP($A16,'Proforma AR1'!$A$6:$E$21,5,FALSE),"")</f>
        <v/>
      </c>
      <c r="F64" s="163" t="str">
        <f>IF($C$1=$F$2,VLOOKUP($A16,'Proforma AR1'!$A$6:$E$21,5,FALSE),"")</f>
        <v/>
      </c>
      <c r="G64" s="163" t="str">
        <f>IF($C$1=$G$2,VLOOKUP($A16,'Proforma AR1'!$A$6:$E$21,5,FALSE),"")</f>
        <v/>
      </c>
      <c r="H64" s="163" t="str">
        <f>IF($C$1=$H$2,VLOOKUP($A16,'Proforma AR1'!$A$6:$E$21,5,FALSE),"")</f>
        <v/>
      </c>
      <c r="I64" s="163" t="str">
        <f>IF($C$1=$I$2,VLOOKUP($A16,'Proforma AR1'!$A$6:$E$21,5,FALSE),"")</f>
        <v/>
      </c>
      <c r="J64" s="163" t="str">
        <f>IF($C$1=$J$2,VLOOKUP($A16,'Proforma AR1'!$A$6:$E$21,5,FALSE),"")</f>
        <v/>
      </c>
      <c r="K64" s="163" t="str">
        <f>IF($C$1=$K$2,VLOOKUP($A16,'Proforma AR1'!$A$6:$E$21,5,FALSE),"")</f>
        <v/>
      </c>
      <c r="L64" s="163" t="str">
        <f>IF($C$1=$L$2,VLOOKUP($A16,'Proforma AR1'!$A$6:$E$21,5,FALSE),"")</f>
        <v/>
      </c>
    </row>
    <row r="65" spans="1:12" ht="15">
      <c r="A65" s="64" t="s">
        <v>127</v>
      </c>
      <c r="B65" s="64" t="s">
        <v>23</v>
      </c>
      <c r="C65" s="163" t="str">
        <f>IF($C$1=$C$2,VLOOKUP($A17,'Proforma AR1'!$A$6:$E$21,5,FALSE),"")</f>
        <v/>
      </c>
      <c r="D65" s="163">
        <f>IF($C$1=$D$2,VLOOKUP($A17,'Proforma AR1'!$A$6:$E$21,5,FALSE),"")</f>
        <v>0</v>
      </c>
      <c r="E65" s="163" t="str">
        <f>IF($C$1=$E$2,VLOOKUP($A17,'Proforma AR1'!$A$6:$E$21,5,FALSE),"")</f>
        <v/>
      </c>
      <c r="F65" s="163" t="str">
        <f>IF($C$1=$F$2,VLOOKUP($A17,'Proforma AR1'!$A$6:$E$21,5,FALSE),"")</f>
        <v/>
      </c>
      <c r="G65" s="163" t="str">
        <f>IF($C$1=$G$2,VLOOKUP($A17,'Proforma AR1'!$A$6:$E$21,5,FALSE),"")</f>
        <v/>
      </c>
      <c r="H65" s="163" t="str">
        <f>IF($C$1=$H$2,VLOOKUP($A17,'Proforma AR1'!$A$6:$E$21,5,FALSE),"")</f>
        <v/>
      </c>
      <c r="I65" s="163" t="str">
        <f>IF($C$1=$I$2,VLOOKUP($A17,'Proforma AR1'!$A$6:$E$21,5,FALSE),"")</f>
        <v/>
      </c>
      <c r="J65" s="163" t="str">
        <f>IF($C$1=$J$2,VLOOKUP($A17,'Proforma AR1'!$A$6:$E$21,5,FALSE),"")</f>
        <v/>
      </c>
      <c r="K65" s="163" t="str">
        <f>IF($C$1=$K$2,VLOOKUP($A17,'Proforma AR1'!$A$6:$E$21,5,FALSE),"")</f>
        <v/>
      </c>
      <c r="L65" s="163" t="str">
        <f>IF($C$1=$L$2,VLOOKUP($A17,'Proforma AR1'!$A$6:$E$21,5,FALSE),"")</f>
        <v/>
      </c>
    </row>
    <row r="66" spans="1:12" ht="15">
      <c r="A66" s="64" t="s">
        <v>128</v>
      </c>
      <c r="B66" s="64" t="s">
        <v>23</v>
      </c>
      <c r="C66" s="163" t="str">
        <f>IF($C$1=$C$2,VLOOKUP($A18,'Proforma AR1'!$A$6:$E$21,5,FALSE),"")</f>
        <v/>
      </c>
      <c r="D66" s="163">
        <f>IF($C$1=$D$2,VLOOKUP($A18,'Proforma AR1'!$A$6:$E$21,5,FALSE),"")</f>
        <v>0</v>
      </c>
      <c r="E66" s="163" t="str">
        <f>IF($C$1=$E$2,VLOOKUP($A18,'Proforma AR1'!$A$6:$E$21,5,FALSE),"")</f>
        <v/>
      </c>
      <c r="F66" s="163" t="str">
        <f>IF($C$1=$F$2,VLOOKUP($A18,'Proforma AR1'!$A$6:$E$21,5,FALSE),"")</f>
        <v/>
      </c>
      <c r="G66" s="163" t="str">
        <f>IF($C$1=$G$2,VLOOKUP($A18,'Proforma AR1'!$A$6:$E$21,5,FALSE),"")</f>
        <v/>
      </c>
      <c r="H66" s="163" t="str">
        <f>IF($C$1=$H$2,VLOOKUP($A18,'Proforma AR1'!$A$6:$E$21,5,FALSE),"")</f>
        <v/>
      </c>
      <c r="I66" s="163" t="str">
        <f>IF($C$1=$I$2,VLOOKUP($A18,'Proforma AR1'!$A$6:$E$21,5,FALSE),"")</f>
        <v/>
      </c>
      <c r="J66" s="163" t="str">
        <f>IF($C$1=$J$2,VLOOKUP($A18,'Proforma AR1'!$A$6:$E$21,5,FALSE),"")</f>
        <v/>
      </c>
      <c r="K66" s="163" t="str">
        <f>IF($C$1=$K$2,VLOOKUP($A18,'Proforma AR1'!$A$6:$E$21,5,FALSE),"")</f>
        <v/>
      </c>
      <c r="L66" s="163" t="str">
        <f>IF($C$1=$L$2,VLOOKUP($A18,'Proforma AR1'!$A$6:$E$21,5,FALSE),"")</f>
        <v/>
      </c>
    </row>
    <row r="67" spans="1:12" ht="15">
      <c r="A67" s="64" t="s">
        <v>671</v>
      </c>
      <c r="B67" s="64" t="s">
        <v>23</v>
      </c>
      <c r="C67" s="163" t="str">
        <f>IF($C$1=$C$2,VLOOKUP($A19,'Proforma AR1'!$A$6:$E$21,5,FALSE),"")</f>
        <v/>
      </c>
      <c r="D67" s="163">
        <f>IF($C$1=$D$2,VLOOKUP($A19,'Proforma AR1'!$A$6:$E$21,5,FALSE),"")</f>
        <v>0</v>
      </c>
      <c r="E67" s="163" t="str">
        <f>IF($C$1=$E$2,VLOOKUP($A19,'Proforma AR1'!$A$6:$E$21,5,FALSE),"")</f>
        <v/>
      </c>
      <c r="F67" s="163" t="str">
        <f>IF($C$1=$F$2,VLOOKUP($A19,'Proforma AR1'!$A$6:$E$21,5,FALSE),"")</f>
        <v/>
      </c>
      <c r="G67" s="163" t="str">
        <f>IF($C$1=$G$2,VLOOKUP($A19,'Proforma AR1'!$A$6:$E$21,5,FALSE),"")</f>
        <v/>
      </c>
      <c r="H67" s="163" t="str">
        <f>IF($C$1=$H$2,VLOOKUP($A19,'Proforma AR1'!$A$6:$E$21,5,FALSE),"")</f>
        <v/>
      </c>
      <c r="I67" s="163" t="str">
        <f>IF($C$1=$I$2,VLOOKUP($A19,'Proforma AR1'!$A$6:$E$21,5,FALSE),"")</f>
        <v/>
      </c>
      <c r="J67" s="163" t="str">
        <f>IF($C$1=$J$2,VLOOKUP($A19,'Proforma AR1'!$A$6:$E$21,5,FALSE),"")</f>
        <v/>
      </c>
      <c r="K67" s="163" t="str">
        <f>IF($C$1=$K$2,VLOOKUP($A19,'Proforma AR1'!$A$6:$E$21,5,FALSE),"")</f>
        <v/>
      </c>
      <c r="L67" s="163" t="str">
        <f>IF($C$1=$L$2,VLOOKUP($A19,'Proforma AR1'!$A$6:$E$21,5,FALSE),"")</f>
        <v/>
      </c>
    </row>
  </sheetData>
  <sheetProtection algorithmName="SHA-512" hashValue="FaqxAcuTLzodqkgc65n26Ly2gVIUNeNDqApDmT9756fYIgqYG4JqNBGIu6ts6oL/jEhm7LQPLnFNmieceuGeZQ==" saltValue="/dVcw7qdNYcupsZG1KCH2w==" spinCount="100000" sheet="1" objects="1" scenarios="1"/>
  <printOptions/>
  <pageMargins left="0.7" right="0.7" top="0.75" bottom="0.75" header="0.3" footer="0.3"/>
  <pageSetup fitToHeight="0" fitToWidth="1" horizontalDpi="600" verticalDpi="600" orientation="landscape" paperSize="9" scale="92"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D441504121ADA40815EBF9808D77664" ma:contentTypeVersion="10" ma:contentTypeDescription="Create a new document." ma:contentTypeScope="" ma:versionID="7b708e974cd702b1643e437eb2951722">
  <xsd:schema xmlns:xsd="http://www.w3.org/2001/XMLSchema" xmlns:xs="http://www.w3.org/2001/XMLSchema" xmlns:p="http://schemas.microsoft.com/office/2006/metadata/properties" xmlns:ns2="bad552a5-8046-4023-a7b7-943ad2941112" targetNamespace="http://schemas.microsoft.com/office/2006/metadata/properties" ma:root="true" ma:fieldsID="e7abe5f53f2e2e93844c1a1ab9655eb5" ns2:_="">
    <xsd:import namespace="bad552a5-8046-4023-a7b7-943ad294111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d552a5-8046-4023-a7b7-943ad29411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etadata xmlns="http://www.objective.com/ecm/document/metadata/27F7A8C78DF04EBC86FB9400C077E1D8" version="1.0.0">
  <systemFields>
    <field name="Objective-Id">
      <value order="0">A3004335</value>
    </field>
    <field name="Objective-Title">
      <value order="0">G5 Template updated</value>
    </field>
    <field name="Objective-Description">
      <value order="0"/>
    </field>
    <field name="Objective-CreationStamp">
      <value order="0">2023-07-20T06:10:43Z</value>
    </field>
    <field name="Objective-IsApproved">
      <value order="0">false</value>
    </field>
    <field name="Objective-IsPublished">
      <value order="0">false</value>
    </field>
    <field name="Objective-DatePublished">
      <value order="0"/>
    </field>
    <field name="Objective-ModificationStamp">
      <value order="0">2023-07-20T06:51:13Z</value>
    </field>
    <field name="Objective-Owner">
      <value order="0">Huppatz, Miriam</value>
    </field>
    <field name="Objective-Path">
      <value order="0">Objective Global Folder:Classified Object:ESCOSA (Essential Services Commission of SA):CROSS-INDUSTRY:FRAMEWORK DEVELOPMENT:Cross-Industry - Framework Development - Regulatory Intelligence System:Sub-projects:Guideline 5</value>
    </field>
    <field name="Objective-Parent">
      <value order="0">Guideline 5</value>
    </field>
    <field name="Objective-State">
      <value order="0">Being Edited</value>
    </field>
    <field name="Objective-VersionId">
      <value order="0">vA4031292</value>
    </field>
    <field name="Objective-Version">
      <value order="0">1.1</value>
    </field>
    <field name="Objective-VersionNumber">
      <value order="0">2</value>
    </field>
    <field name="Objective-VersionComment">
      <value order="0"/>
    </field>
    <field name="Objective-FileNumber">
      <value order="0">ESCOSA20/0015</value>
    </field>
    <field name="Objective-Classification">
      <value order="0"/>
    </field>
    <field name="Objective-Caveats">
      <value order="0"/>
    </field>
  </systemFields>
  <catalogues>
    <catalogue name="Electronic Document - ESCOSA Type Catalogue" type="type" ori="id:cA162">
      <field name="Objective-Jurisdiction">
        <value order="0">Essential Services Commission of SA (ESCOSA)</value>
      </field>
      <field name="Objective-Branch/Section">
        <value order="0">Essential Services Commission of SA (ESCOSA)</value>
      </field>
      <field name="Objective-Document Type">
        <value order="0">Annual Report</value>
      </field>
      <field name="Objective-ICS Classification">
        <value order="0">Official</value>
      </field>
      <field name="Objective-ICS Caveat">
        <value order="0"/>
      </field>
      <field name="Objective-ICS Exclusive for">
        <value order="0"/>
      </field>
      <field name="Objective-ICS Information Management Marker">
        <value order="0"/>
      </field>
      <field name="Objective-Connect Creator">
        <value order="0"/>
      </field>
      <field name="Objective-Confidentiality">
        <value order="0"/>
      </field>
      <field name="Objective-Confidentiality Clause">
        <value order="0"/>
      </field>
      <field name="Objective-Integrity">
        <value order="0"/>
      </field>
      <field name="Objective-Availability">
        <value order="0"/>
      </field>
      <field name="Objective-CIA Caveat">
        <value order="0"/>
      </field>
    </catalogue>
  </catalogues>
</metadata>
</file>

<file path=customXml/itemProps1.xml><?xml version="1.0" encoding="utf-8"?>
<ds:datastoreItem xmlns:ds="http://schemas.openxmlformats.org/officeDocument/2006/customXml" ds:itemID="{44E844D9-CF72-4ECC-AB8A-91F547B0EE48}">
  <ds:schemaRefs>
    <ds:schemaRef ds:uri="http://schemas.microsoft.com/sharepoint/v3/contenttype/forms"/>
  </ds:schemaRefs>
</ds:datastoreItem>
</file>

<file path=customXml/itemProps2.xml><?xml version="1.0" encoding="utf-8"?>
<ds:datastoreItem xmlns:ds="http://schemas.openxmlformats.org/officeDocument/2006/customXml" ds:itemID="{CCBE29D3-BD07-49F8-AA5B-A3B5460DE0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d552a5-8046-4023-a7b7-943ad29411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91FC51-A3B1-4CF9-A080-FCD6589315C3}">
  <ds:schemaRefs>
    <ds:schemaRef ds:uri="http://purl.org/dc/elements/1.1/"/>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http://purl.org/dc/terms/"/>
    <ds:schemaRef ds:uri="http://schemas.microsoft.com/office/2006/metadata/properties"/>
    <ds:schemaRef ds:uri="bad552a5-8046-4023-a7b7-943ad2941112"/>
    <ds:schemaRef ds:uri="http://www.w3.org/XML/1998/namespace"/>
  </ds:schemaRefs>
</ds:datastoreItem>
</file>

<file path=customXml/itemProps4.xml><?xml version="1.0" encoding="utf-8"?>
<ds:datastoreItem xmlns:ds="http://schemas.openxmlformats.org/officeDocument/2006/customXml" ds:itemID="{5745109E-2DDF-40CB-AC2B-FF9B10C90820}">
  <ds:schemaRefs>
    <ds:schemaRef ds:uri="http://www.objective.com/ecm/document/metadata/27F7A8C78DF04EBC86FB9400C077E1D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Satya Gohil</dc:creator>
  <cp:keywords/>
  <dc:description/>
  <cp:lastModifiedBy>Debbie Talbot</cp:lastModifiedBy>
  <cp:lastPrinted>2022-01-20T23:09:23Z</cp:lastPrinted>
  <dcterms:created xsi:type="dcterms:W3CDTF">2015-06-05T18:17:20Z</dcterms:created>
  <dcterms:modified xsi:type="dcterms:W3CDTF">2023-07-20T22:54:39Z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A3004335</vt:lpwstr>
  </property>
  <property fmtid="{D5CDD505-2E9C-101B-9397-08002B2CF9AE}" pid="4" name="Objective-Title">
    <vt:lpwstr>G5 Template updated</vt:lpwstr>
  </property>
  <property fmtid="{D5CDD505-2E9C-101B-9397-08002B2CF9AE}" pid="5" name="Objective-Description">
    <vt:lpwstr/>
  </property>
  <property fmtid="{D5CDD505-2E9C-101B-9397-08002B2CF9AE}" pid="6" name="Objective-CreationStamp">
    <vt:filetime>2023-07-20T06:10:43Z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2023-07-20T06:51:13Z</vt:filetime>
  </property>
  <property fmtid="{D5CDD505-2E9C-101B-9397-08002B2CF9AE}" pid="11" name="Objective-Owner">
    <vt:lpwstr>Huppatz, Miriam</vt:lpwstr>
  </property>
  <property fmtid="{D5CDD505-2E9C-101B-9397-08002B2CF9AE}" pid="12" name="Objective-Path">
    <vt:lpwstr>Objective Global Folder:Classified Object:ESCOSA (Essential Services Commission of SA):CROSS-INDUSTRY:FRAMEWORK DEVELOPMENT:Cross-Industry - Framework Development - Regulatory Intelligence System:Sub-projects:Guideline 5</vt:lpwstr>
  </property>
  <property fmtid="{D5CDD505-2E9C-101B-9397-08002B2CF9AE}" pid="13" name="Objective-Parent">
    <vt:lpwstr>Guideline 5</vt:lpwstr>
  </property>
  <property fmtid="{D5CDD505-2E9C-101B-9397-08002B2CF9AE}" pid="14" name="Objective-State">
    <vt:lpwstr>Being Edited</vt:lpwstr>
  </property>
  <property fmtid="{D5CDD505-2E9C-101B-9397-08002B2CF9AE}" pid="15" name="Objective-VersionId">
    <vt:lpwstr>vA4031292</vt:lpwstr>
  </property>
  <property fmtid="{D5CDD505-2E9C-101B-9397-08002B2CF9AE}" pid="16" name="Objective-Version">
    <vt:lpwstr>1.1</vt:lpwstr>
  </property>
  <property fmtid="{D5CDD505-2E9C-101B-9397-08002B2CF9AE}" pid="17" name="Objective-VersionNumber">
    <vt:r8>2</vt:r8>
  </property>
  <property fmtid="{D5CDD505-2E9C-101B-9397-08002B2CF9AE}" pid="18" name="Objective-VersionComment">
    <vt:lpwstr/>
  </property>
  <property fmtid="{D5CDD505-2E9C-101B-9397-08002B2CF9AE}" pid="19" name="Objective-FileNumber">
    <vt:lpwstr>ESCOSA20/0015</vt:lpwstr>
  </property>
  <property fmtid="{D5CDD505-2E9C-101B-9397-08002B2CF9AE}" pid="20" name="Objective-Classification">
    <vt:lpwstr/>
  </property>
  <property fmtid="{D5CDD505-2E9C-101B-9397-08002B2CF9AE}" pid="21" name="Objective-Caveats">
    <vt:lpwstr/>
  </property>
  <property fmtid="{D5CDD505-2E9C-101B-9397-08002B2CF9AE}" pid="22" name="Objective-Jurisdiction">
    <vt:lpwstr>Essential Services Commission of SA (ESCOSA)</vt:lpwstr>
  </property>
  <property fmtid="{D5CDD505-2E9C-101B-9397-08002B2CF9AE}" pid="23" name="Objective-Branch/Section">
    <vt:lpwstr>Essential Services Commission of SA (ESCOSA)</vt:lpwstr>
  </property>
  <property fmtid="{D5CDD505-2E9C-101B-9397-08002B2CF9AE}" pid="24" name="Objective-Document Type">
    <vt:lpwstr>Annual Report</vt:lpwstr>
  </property>
  <property fmtid="{D5CDD505-2E9C-101B-9397-08002B2CF9AE}" pid="25" name="Objective-Classification ICS">
    <vt:lpwstr>Official</vt:lpwstr>
  </property>
  <property fmtid="{D5CDD505-2E9C-101B-9397-08002B2CF9AE}" pid="26" name="Objective-Caveat (ICS)">
    <vt:lpwstr/>
  </property>
  <property fmtid="{D5CDD505-2E9C-101B-9397-08002B2CF9AE}" pid="27" name="Objective-Exclusive for (ICS)">
    <vt:lpwstr/>
  </property>
  <property fmtid="{D5CDD505-2E9C-101B-9397-08002B2CF9AE}" pid="28" name="Objective-Information Management Marker (ICS)">
    <vt:lpwstr/>
  </property>
  <property fmtid="{D5CDD505-2E9C-101B-9397-08002B2CF9AE}" pid="29" name="Objective-Connect Creator">
    <vt:lpwstr/>
  </property>
  <property fmtid="{D5CDD505-2E9C-101B-9397-08002B2CF9AE}" pid="30" name="Objective-Confidentiality">
    <vt:lpwstr/>
  </property>
  <property fmtid="{D5CDD505-2E9C-101B-9397-08002B2CF9AE}" pid="31" name="Objective-Confidentiality Clause">
    <vt:lpwstr/>
  </property>
  <property fmtid="{D5CDD505-2E9C-101B-9397-08002B2CF9AE}" pid="32" name="Objective-Integrity">
    <vt:lpwstr/>
  </property>
  <property fmtid="{D5CDD505-2E9C-101B-9397-08002B2CF9AE}" pid="33" name="Objective-Availability">
    <vt:lpwstr/>
  </property>
  <property fmtid="{D5CDD505-2E9C-101B-9397-08002B2CF9AE}" pid="34" name="Objective-Caveat (CIA)">
    <vt:lpwstr/>
  </property>
  <property fmtid="{D5CDD505-2E9C-101B-9397-08002B2CF9AE}" pid="35" name="Objective-Comment">
    <vt:lpwstr/>
  </property>
  <property fmtid="{D5CDD505-2E9C-101B-9397-08002B2CF9AE}" pid="36" name="Objective-Jurisdiction [system]">
    <vt:lpwstr>Essential Services Commission of SA (ESCOSA)</vt:lpwstr>
  </property>
  <property fmtid="{D5CDD505-2E9C-101B-9397-08002B2CF9AE}" pid="37" name="Objective-Branch/Section [system]">
    <vt:lpwstr>Essential Services Commission of SA (ESCOSA)</vt:lpwstr>
  </property>
  <property fmtid="{D5CDD505-2E9C-101B-9397-08002B2CF9AE}" pid="38" name="Objective-Document Type [system]">
    <vt:lpwstr>Other</vt:lpwstr>
  </property>
  <property fmtid="{D5CDD505-2E9C-101B-9397-08002B2CF9AE}" pid="39" name="Objective-Classification ICS [system]">
    <vt:lpwstr>Official</vt:lpwstr>
  </property>
  <property fmtid="{D5CDD505-2E9C-101B-9397-08002B2CF9AE}" pid="40" name="Objective-Caveat (ICS) [system]">
    <vt:lpwstr/>
  </property>
  <property fmtid="{D5CDD505-2E9C-101B-9397-08002B2CF9AE}" pid="41" name="Objective-Exclusive for (ICS) [system]">
    <vt:lpwstr/>
  </property>
  <property fmtid="{D5CDD505-2E9C-101B-9397-08002B2CF9AE}" pid="42" name="Objective-Information Management Marker (ICS) [system]">
    <vt:lpwstr/>
  </property>
  <property fmtid="{D5CDD505-2E9C-101B-9397-08002B2CF9AE}" pid="43" name="Objective-Connect Creator [system]">
    <vt:lpwstr/>
  </property>
  <property fmtid="{D5CDD505-2E9C-101B-9397-08002B2CF9AE}" pid="44" name="Objective-Confidentiality [system]">
    <vt:lpwstr/>
  </property>
  <property fmtid="{D5CDD505-2E9C-101B-9397-08002B2CF9AE}" pid="45" name="Objective-Confidentiality Clause [system]">
    <vt:lpwstr/>
  </property>
  <property fmtid="{D5CDD505-2E9C-101B-9397-08002B2CF9AE}" pid="46" name="Objective-Integrity [system]">
    <vt:lpwstr/>
  </property>
  <property fmtid="{D5CDD505-2E9C-101B-9397-08002B2CF9AE}" pid="47" name="Objective-Availability [system]">
    <vt:lpwstr/>
  </property>
  <property fmtid="{D5CDD505-2E9C-101B-9397-08002B2CF9AE}" pid="48" name="Objective-Caveat (CIA) [system]">
    <vt:lpwstr/>
  </property>
  <property fmtid="{D5CDD505-2E9C-101B-9397-08002B2CF9AE}" pid="49" name="ContentTypeId">
    <vt:lpwstr>0x0101002D441504121ADA40815EBF9808D77664</vt:lpwstr>
  </property>
  <property fmtid="{D5CDD505-2E9C-101B-9397-08002B2CF9AE}" pid="50" name="Objective-Agency">
    <vt:lpwstr>Essential Services Commission of SA (ESCOSA)</vt:lpwstr>
  </property>
  <property fmtid="{D5CDD505-2E9C-101B-9397-08002B2CF9AE}" pid="51" name="Objective-ICS Classification">
    <vt:lpwstr>Official</vt:lpwstr>
  </property>
  <property fmtid="{D5CDD505-2E9C-101B-9397-08002B2CF9AE}" pid="52" name="Objective-ICS Caveat">
    <vt:lpwstr/>
  </property>
  <property fmtid="{D5CDD505-2E9C-101B-9397-08002B2CF9AE}" pid="53" name="Objective-ICS Exclusive for">
    <vt:lpwstr/>
  </property>
  <property fmtid="{D5CDD505-2E9C-101B-9397-08002B2CF9AE}" pid="54" name="Objective-ICS Information Management Marker">
    <vt:lpwstr/>
  </property>
  <property fmtid="{D5CDD505-2E9C-101B-9397-08002B2CF9AE}" pid="55" name="Objective-CIA Caveat">
    <vt:lpwstr/>
  </property>
</Properties>
</file>